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OWER 4.3 DUAL\Zadanie nr 6\Modyfikacja narzędzia\FINAL\"/>
    </mc:Choice>
  </mc:AlternateContent>
  <xr:revisionPtr revIDLastSave="0" documentId="13_ncr:1_{EC9B7654-DBD1-4966-B6CA-BD2F5468AFE7}" xr6:coauthVersionLast="36" xr6:coauthVersionMax="36" xr10:uidLastSave="{00000000-0000-0000-0000-000000000000}"/>
  <bookViews>
    <workbookView xWindow="0" yWindow="0" windowWidth="27450" windowHeight="11610" tabRatio="500" activeTab="2" xr2:uid="{00000000-000D-0000-FFFF-FFFF00000000}"/>
  </bookViews>
  <sheets>
    <sheet name="klucz" sheetId="1" r:id="rId1"/>
    <sheet name="tabela_TZ" sheetId="2" state="hidden" r:id="rId2"/>
    <sheet name="Raport" sheetId="3" r:id="rId3"/>
    <sheet name="Interpretacja" sheetId="4" r:id="rId4"/>
    <sheet name="tekst_do_I" sheetId="5" state="hidden" r:id="rId5"/>
  </sheets>
  <definedNames>
    <definedName name="_xlnm.Print_Area" localSheetId="3">Interpretacja!$B$1:$B$9</definedName>
    <definedName name="_xlnm.Print_Area" localSheetId="2">Raport!$A$1:$E$34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Q19" i="2" l="1"/>
  <c r="B33" i="3" l="1"/>
  <c r="B32" i="3"/>
  <c r="B31" i="3"/>
  <c r="B30" i="3"/>
  <c r="B24" i="3"/>
  <c r="B23" i="3"/>
  <c r="B22" i="3"/>
  <c r="B21" i="3"/>
  <c r="B20" i="3"/>
  <c r="B19" i="3"/>
  <c r="B18" i="3"/>
  <c r="B17" i="3"/>
  <c r="B16" i="3"/>
  <c r="B15" i="3"/>
  <c r="B14" i="3"/>
  <c r="B13" i="3"/>
  <c r="S19" i="2"/>
  <c r="Q18" i="2"/>
  <c r="S18" i="2" s="1"/>
  <c r="Q17" i="2"/>
  <c r="S17" i="2" s="1"/>
  <c r="Q16" i="2"/>
  <c r="S16" i="2" s="1"/>
  <c r="S13" i="2"/>
  <c r="T13" i="2" s="1"/>
  <c r="U13" i="2" s="1"/>
  <c r="S12" i="2"/>
  <c r="T12" i="2" s="1"/>
  <c r="U12" i="2" s="1"/>
  <c r="S11" i="2"/>
  <c r="T11" i="2" s="1"/>
  <c r="U11" i="2" s="1"/>
  <c r="S10" i="2"/>
  <c r="T10" i="2" s="1"/>
  <c r="U10" i="2" s="1"/>
  <c r="S9" i="2"/>
  <c r="T9" i="2" s="1"/>
  <c r="U9" i="2" s="1"/>
  <c r="S8" i="2"/>
  <c r="T8" i="2" s="1"/>
  <c r="U8" i="2" s="1"/>
  <c r="S7" i="2"/>
  <c r="T7" i="2" s="1"/>
  <c r="U7" i="2" s="1"/>
  <c r="S6" i="2"/>
  <c r="T6" i="2" s="1"/>
  <c r="U6" i="2" s="1"/>
  <c r="S5" i="2"/>
  <c r="T5" i="2" s="1"/>
  <c r="U5" i="2" s="1"/>
  <c r="S4" i="2"/>
  <c r="T4" i="2" s="1"/>
  <c r="U4" i="2" s="1"/>
  <c r="S3" i="2"/>
  <c r="S2" i="2"/>
  <c r="T2" i="2" s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G5" i="1"/>
  <c r="C5" i="1"/>
  <c r="G4" i="1"/>
  <c r="C4" i="1"/>
  <c r="G3" i="1"/>
  <c r="C3" i="1"/>
  <c r="G2" i="1"/>
  <c r="C2" i="1"/>
  <c r="C19" i="2" l="1"/>
  <c r="E39" i="2" s="1"/>
  <c r="W16" i="2"/>
  <c r="D32" i="3" s="1"/>
  <c r="C17" i="2"/>
  <c r="I39" i="2" s="1"/>
  <c r="W17" i="2"/>
  <c r="D30" i="3" s="1"/>
  <c r="C18" i="2"/>
  <c r="C31" i="3" s="1"/>
  <c r="W18" i="2"/>
  <c r="D31" i="3" s="1"/>
  <c r="C20" i="2"/>
  <c r="J39" i="2" s="1"/>
  <c r="W19" i="2"/>
  <c r="D33" i="3" s="1"/>
  <c r="U2" i="2"/>
  <c r="V2" i="2" s="1"/>
  <c r="D13" i="3" s="1"/>
  <c r="I33" i="2"/>
  <c r="T3" i="2"/>
  <c r="U17" i="2"/>
  <c r="V7" i="2"/>
  <c r="D18" i="3" s="1"/>
  <c r="C4" i="2"/>
  <c r="V10" i="2"/>
  <c r="D21" i="3" s="1"/>
  <c r="C12" i="2"/>
  <c r="J37" i="2" s="1"/>
  <c r="C7" i="2"/>
  <c r="V5" i="2"/>
  <c r="D16" i="3" s="1"/>
  <c r="V11" i="2"/>
  <c r="D22" i="3" s="1"/>
  <c r="C13" i="2"/>
  <c r="C8" i="2"/>
  <c r="L37" i="2" s="1"/>
  <c r="V6" i="2"/>
  <c r="D17" i="3" s="1"/>
  <c r="C15" i="2"/>
  <c r="C24" i="3" s="1"/>
  <c r="V13" i="2"/>
  <c r="D24" i="3" s="1"/>
  <c r="V8" i="2"/>
  <c r="D19" i="3" s="1"/>
  <c r="C10" i="2"/>
  <c r="C19" i="3" s="1"/>
  <c r="C30" i="3"/>
  <c r="V9" i="2"/>
  <c r="D20" i="3" s="1"/>
  <c r="C11" i="2"/>
  <c r="D38" i="2" s="1"/>
  <c r="C9" i="2"/>
  <c r="V12" i="2"/>
  <c r="D23" i="3" s="1"/>
  <c r="C6" i="2"/>
  <c r="C15" i="3" s="1"/>
  <c r="C14" i="2"/>
  <c r="V4" i="2"/>
  <c r="D15" i="3" s="1"/>
  <c r="G39" i="2" l="1"/>
  <c r="L39" i="2"/>
  <c r="L33" i="2"/>
  <c r="C32" i="3"/>
  <c r="K39" i="2"/>
  <c r="G33" i="2"/>
  <c r="J33" i="2"/>
  <c r="D33" i="2"/>
  <c r="C33" i="3"/>
  <c r="F39" i="2"/>
  <c r="E33" i="2"/>
  <c r="K33" i="2"/>
  <c r="F33" i="2"/>
  <c r="D39" i="2"/>
  <c r="H33" i="2"/>
  <c r="H39" i="2"/>
  <c r="C5" i="2"/>
  <c r="F36" i="2" s="1"/>
  <c r="U3" i="2"/>
  <c r="V3" i="2" s="1"/>
  <c r="D14" i="3" s="1"/>
  <c r="K38" i="2"/>
  <c r="L38" i="2"/>
  <c r="G38" i="2"/>
  <c r="I38" i="2"/>
  <c r="I37" i="2"/>
  <c r="G37" i="2"/>
  <c r="J38" i="2"/>
  <c r="F38" i="2"/>
  <c r="E38" i="2"/>
  <c r="H38" i="2"/>
  <c r="E37" i="2"/>
  <c r="F37" i="2"/>
  <c r="L36" i="2"/>
  <c r="K36" i="2"/>
  <c r="J36" i="2"/>
  <c r="I36" i="2"/>
  <c r="H36" i="2"/>
  <c r="G36" i="2"/>
  <c r="D36" i="2"/>
  <c r="K30" i="2"/>
  <c r="H30" i="2"/>
  <c r="D30" i="2"/>
  <c r="L30" i="2"/>
  <c r="I30" i="2"/>
  <c r="G30" i="2"/>
  <c r="C13" i="3"/>
  <c r="J30" i="2"/>
  <c r="C22" i="3"/>
  <c r="J32" i="2"/>
  <c r="I31" i="2"/>
  <c r="F32" i="2"/>
  <c r="G31" i="2"/>
  <c r="E32" i="2"/>
  <c r="D32" i="2"/>
  <c r="C20" i="3"/>
  <c r="L32" i="2"/>
  <c r="K32" i="2"/>
  <c r="I32" i="2"/>
  <c r="C23" i="3"/>
  <c r="G32" i="2"/>
  <c r="G24" i="2"/>
  <c r="H23" i="2"/>
  <c r="H24" i="2"/>
  <c r="I23" i="2"/>
  <c r="C18" i="3"/>
  <c r="F24" i="2"/>
  <c r="G23" i="2"/>
  <c r="E24" i="2"/>
  <c r="F23" i="2"/>
  <c r="L24" i="2"/>
  <c r="D24" i="2"/>
  <c r="E23" i="2"/>
  <c r="I24" i="2"/>
  <c r="J23" i="2"/>
  <c r="K24" i="2"/>
  <c r="L23" i="2"/>
  <c r="D23" i="2"/>
  <c r="J24" i="2"/>
  <c r="K23" i="2"/>
  <c r="E31" i="2"/>
  <c r="C16" i="3"/>
  <c r="H32" i="2"/>
  <c r="F31" i="2"/>
  <c r="C21" i="3"/>
  <c r="J31" i="2"/>
  <c r="C14" i="3"/>
  <c r="D31" i="2"/>
  <c r="H31" i="2"/>
  <c r="L31" i="2"/>
  <c r="C17" i="3"/>
  <c r="S39" i="2" l="1"/>
  <c r="K31" i="2"/>
  <c r="E30" i="2"/>
  <c r="H37" i="2"/>
  <c r="AC3" i="2"/>
  <c r="C25" i="3" s="1"/>
  <c r="AG3" i="2"/>
  <c r="F30" i="2"/>
  <c r="F25" i="2" s="1"/>
  <c r="F26" i="2" s="1"/>
  <c r="E36" i="2"/>
  <c r="E40" i="2" s="1"/>
  <c r="E34" i="2" s="1"/>
  <c r="K37" i="2"/>
  <c r="K40" i="2" s="1"/>
  <c r="K34" i="2" s="1"/>
  <c r="D37" i="2"/>
  <c r="D40" i="2" s="1"/>
  <c r="D34" i="2" s="1"/>
  <c r="G40" i="2"/>
  <c r="G34" i="2" s="1"/>
  <c r="I40" i="2"/>
  <c r="I34" i="2" s="1"/>
  <c r="D25" i="2"/>
  <c r="D28" i="2" s="1"/>
  <c r="L40" i="2"/>
  <c r="L34" i="2" s="1"/>
  <c r="J40" i="2"/>
  <c r="J34" i="2" s="1"/>
  <c r="H25" i="2"/>
  <c r="H28" i="2" s="1"/>
  <c r="I25" i="2"/>
  <c r="I28" i="2" s="1"/>
  <c r="L25" i="2"/>
  <c r="L29" i="2" s="1"/>
  <c r="G25" i="2"/>
  <c r="G29" i="2" s="1"/>
  <c r="J25" i="2"/>
  <c r="J29" i="2" s="1"/>
  <c r="R24" i="2"/>
  <c r="H40" i="2"/>
  <c r="H34" i="2" s="1"/>
  <c r="K25" i="2"/>
  <c r="K29" i="2" s="1"/>
  <c r="F40" i="2"/>
  <c r="F34" i="2" s="1"/>
  <c r="E25" i="2"/>
  <c r="E26" i="2" s="1"/>
  <c r="AD3" i="2" l="1"/>
  <c r="AE3" i="2" s="1"/>
  <c r="D25" i="3" s="1"/>
  <c r="H27" i="2"/>
  <c r="G27" i="2"/>
  <c r="D27" i="2"/>
  <c r="J27" i="2"/>
  <c r="H26" i="2"/>
  <c r="J26" i="2"/>
  <c r="F27" i="2"/>
  <c r="G26" i="2"/>
  <c r="D26" i="2"/>
  <c r="I27" i="2"/>
  <c r="K26" i="2"/>
  <c r="K27" i="2"/>
  <c r="L26" i="2"/>
  <c r="L27" i="2"/>
  <c r="I26" i="2"/>
  <c r="E27" i="2"/>
  <c r="D29" i="2"/>
  <c r="H29" i="2"/>
  <c r="L28" i="2"/>
  <c r="J28" i="2"/>
  <c r="K28" i="2"/>
  <c r="G28" i="2"/>
  <c r="I29" i="2"/>
  <c r="D43" i="2"/>
  <c r="I50" i="2" s="1"/>
  <c r="F29" i="2"/>
  <c r="F28" i="2"/>
  <c r="D42" i="2"/>
  <c r="E29" i="2"/>
  <c r="E28" i="2"/>
  <c r="O27" i="2" l="1"/>
  <c r="Q26" i="2"/>
  <c r="H50" i="2"/>
  <c r="L50" i="2"/>
  <c r="F50" i="2"/>
  <c r="J50" i="2"/>
  <c r="G49" i="2"/>
  <c r="D49" i="2"/>
  <c r="I49" i="2"/>
  <c r="F49" i="2"/>
  <c r="G50" i="2"/>
  <c r="E49" i="2"/>
  <c r="K49" i="2"/>
  <c r="H49" i="2"/>
  <c r="L49" i="2"/>
  <c r="D50" i="2"/>
  <c r="J49" i="2"/>
  <c r="K50" i="2"/>
  <c r="E50" i="2"/>
  <c r="Q28" i="2"/>
  <c r="O29" i="2"/>
  <c r="H46" i="2"/>
  <c r="I45" i="2"/>
  <c r="G46" i="2"/>
  <c r="H45" i="2"/>
  <c r="F46" i="2"/>
  <c r="G45" i="2"/>
  <c r="E46" i="2"/>
  <c r="F45" i="2"/>
  <c r="L46" i="2"/>
  <c r="D46" i="2"/>
  <c r="E45" i="2"/>
  <c r="K46" i="2"/>
  <c r="L45" i="2"/>
  <c r="D45" i="2"/>
  <c r="J46" i="2"/>
  <c r="K45" i="2"/>
  <c r="I46" i="2"/>
  <c r="J45" i="2"/>
  <c r="D51" i="2" l="1"/>
  <c r="N49" i="2"/>
  <c r="D47" i="2"/>
  <c r="N46" i="2"/>
  <c r="T34" i="2" l="1"/>
  <c r="B6" i="4" s="1"/>
  <c r="N24" i="2" l="1"/>
  <c r="B6" i="3"/>
</calcChain>
</file>

<file path=xl/sharedStrings.xml><?xml version="1.0" encoding="utf-8"?>
<sst xmlns="http://schemas.openxmlformats.org/spreadsheetml/2006/main" count="186" uniqueCount="154">
  <si>
    <t>Nr pytania 
W ankiecie 
(część pierwsza)</t>
  </si>
  <si>
    <t>Liczba punktów klienta (1, 2, 3 lub 4)</t>
  </si>
  <si>
    <t>w części pierwszej jest 60 pytań, 
Klient wybiera zawsze jedną odpowiedź w skali 1-4</t>
  </si>
  <si>
    <t>Nr pytania 
W ankiecie 
(część druga)</t>
  </si>
  <si>
    <t>Odpowiedź klienta 
(1, 2, 3 lub 4)</t>
  </si>
  <si>
    <t>Odpowiedź klienta 
 (1, 2, 3 lub 4)</t>
  </si>
  <si>
    <t>w części drugiej jest 10 pytań; 
klient wybiera zawsze 2 (równorzędne) 
odpowiedzi z 4 opcji</t>
  </si>
  <si>
    <t>KOMPETENCJE:</t>
  </si>
  <si>
    <t>Wynik klienta</t>
  </si>
  <si>
    <t>Typ/ grupa zawodowa</t>
  </si>
  <si>
    <t xml:space="preserve">Motywacja </t>
  </si>
  <si>
    <t>suma punktów z pytań: 1, 13, 25, 37,49</t>
  </si>
  <si>
    <t>Dyrygent</t>
  </si>
  <si>
    <t>Edukator</t>
  </si>
  <si>
    <t>Informator</t>
  </si>
  <si>
    <t>Reperator</t>
  </si>
  <si>
    <t>Społecznik</t>
  </si>
  <si>
    <t>Tester</t>
  </si>
  <si>
    <t>Twórca</t>
  </si>
  <si>
    <t>Usługowiec</t>
  </si>
  <si>
    <t>Wykonawca</t>
  </si>
  <si>
    <t>Komunikacja</t>
  </si>
  <si>
    <t>suma punktów z pytań: 2, 14, 26, 38, 50</t>
  </si>
  <si>
    <t>Motywacja</t>
  </si>
  <si>
    <t>Asertywność</t>
  </si>
  <si>
    <t>suma punktów z pytań: 3, 15, 27, 39, 51</t>
  </si>
  <si>
    <t>Empatia</t>
  </si>
  <si>
    <t>suma punktów z pytań: 4, 16, 28, 40, 52</t>
  </si>
  <si>
    <t>Współpraca</t>
  </si>
  <si>
    <t>suma punktów z pytań: 5, 17, 29, 41, 53</t>
  </si>
  <si>
    <t>Rozwiązywanie problemów</t>
  </si>
  <si>
    <t>suma punktów z pytań: 6, 18, 30, 42, 54</t>
  </si>
  <si>
    <t>Autoprezentacja</t>
  </si>
  <si>
    <t>suma punktów z pytań: 7, 19, 31, 43, 55</t>
  </si>
  <si>
    <t>Radzenie sobie ze stresem</t>
  </si>
  <si>
    <t>suma punktów z pytań: 8, 20, 32, 44, 56</t>
  </si>
  <si>
    <t>Podejmowanie wyzwań</t>
  </si>
  <si>
    <t>suma punktów z pytań: 9, 21, 33, 45, 57</t>
  </si>
  <si>
    <t>Uczenie się przez całe życie</t>
  </si>
  <si>
    <t>suma punktów z pytań: 10, 22, 34, 46, 58</t>
  </si>
  <si>
    <t>Adaptacyjność</t>
  </si>
  <si>
    <t>suma punktów z pytań: 11, 23, 35, 47, 59</t>
  </si>
  <si>
    <t>Przywództwo</t>
  </si>
  <si>
    <t>suma punktów z pytań: 12, 24, 36, 48, 60</t>
  </si>
  <si>
    <t>wynik</t>
  </si>
  <si>
    <t>PREDYSPOZYCJE:</t>
  </si>
  <si>
    <t>Ludzie</t>
  </si>
  <si>
    <t>suma odpowiedzi "1"</t>
  </si>
  <si>
    <t>Dane</t>
  </si>
  <si>
    <t>suma odpowiedzi "2"</t>
  </si>
  <si>
    <t>Idee</t>
  </si>
  <si>
    <t>suma odpowiedzi "3"</t>
  </si>
  <si>
    <t>Rzeczy</t>
  </si>
  <si>
    <t>suma odpowiedzi "4"</t>
  </si>
  <si>
    <t>Rozpatrywane zawody - podejście 1</t>
  </si>
  <si>
    <t>Rozpatrywane ponieważ wartość rozwiązywania problemów jest większa niż minimalna dla wymienionych zawodów</t>
  </si>
  <si>
    <t>Czy jest jakiś TZ do sprawdzenia?</t>
  </si>
  <si>
    <t>Rozpatrywane zawody - podejście 1
 (rozwiązywanie problemów)</t>
  </si>
  <si>
    <t>1.a. oraz 2.a
Czy kompetencje i predyspozycje dla danej grupy zawodowej są odpowiednie? (0-nie, 1- tak)</t>
  </si>
  <si>
    <t>Wynik 1.a.
Zawody z bezpośrednich wyliczeń</t>
  </si>
  <si>
    <t>czyli</t>
  </si>
  <si>
    <t>Wynik 2.a. Zawody z bezpośrednich wyliczeń</t>
  </si>
  <si>
    <t>Kompetencja 1</t>
  </si>
  <si>
    <t>Kompetencja 2</t>
  </si>
  <si>
    <t>Kompetencja 3</t>
  </si>
  <si>
    <t>Predyspozycja</t>
  </si>
  <si>
    <t>(1.b. Różnice)
(liczone wówczas gdy żaden z typów nie ma w kompetencjach i predyspozycjach odpowiednio większych wartości niż w żółtym polu)</t>
  </si>
  <si>
    <t>(2.b.)</t>
  </si>
  <si>
    <t>suma różnic</t>
  </si>
  <si>
    <t>(1.b. minimum z różnic) Wyszukiwanie najmniejszej wartości dla grupy zawodowej</t>
  </si>
  <si>
    <t>(2.b. minimum z różnic) Wyszukiwanie najmniejszej wartości dla grupy zawodowej</t>
  </si>
  <si>
    <t>(1.c.) Zawód/zawody o najmniejszej różnicy lub o różnicy do 1 większej od najmniejszej</t>
  </si>
  <si>
    <t>suma</t>
  </si>
  <si>
    <t>Wynik 1.c. Łącznie które zawody:</t>
  </si>
  <si>
    <t>(2.c.) Jeśli rozwiązywanie problemów mniejsze lub równe 57.
Liczymy sumę różnic i wybieramy najmniejszą wartość.</t>
  </si>
  <si>
    <t>Wynik 2.c. Łącznie które zawody:</t>
  </si>
  <si>
    <t>Raport indywidualny</t>
  </si>
  <si>
    <t>Klient:</t>
  </si>
  <si>
    <t>imię/nazwisko/nick</t>
  </si>
  <si>
    <t>1. Typ/grupa zawodowa:</t>
  </si>
  <si>
    <t>2. Wyniki w KOMPETENCJACH:</t>
  </si>
  <si>
    <t>Kompetencja</t>
  </si>
  <si>
    <r>
      <rPr>
        <b/>
        <sz val="12"/>
        <color rgb="FFFFFFFF"/>
        <rFont val="Calibri"/>
        <family val="2"/>
        <charset val="238"/>
      </rPr>
      <t>Twój wynik</t>
    </r>
    <r>
      <rPr>
        <sz val="12"/>
        <color rgb="FFFFFFFF"/>
        <rFont val="Calibri"/>
        <family val="2"/>
        <charset val="238"/>
      </rPr>
      <t xml:space="preserve"> 
(0-100)</t>
    </r>
  </si>
  <si>
    <r>
      <rPr>
        <b/>
        <sz val="12"/>
        <color rgb="FFFFFFFF"/>
        <rFont val="Calibri"/>
        <family val="2"/>
        <charset val="238"/>
      </rPr>
      <t>Twój poziom</t>
    </r>
    <r>
      <rPr>
        <sz val="12"/>
        <color rgb="FFFFFFFF"/>
        <rFont val="Calibri"/>
        <family val="2"/>
        <charset val="238"/>
      </rPr>
      <t xml:space="preserve"> 
(niski, średni, wysoki)</t>
    </r>
  </si>
  <si>
    <t>3. Wyniki w PREDYSPOZYCJACH</t>
  </si>
  <si>
    <t>Interpretacje grup zawodowych</t>
  </si>
  <si>
    <t>Opis TYPÓW/GRUP ZAWODOWYCH</t>
  </si>
  <si>
    <t>*Dyrygent:</t>
  </si>
  <si>
    <t>*Edukator</t>
  </si>
  <si>
    <r>
      <rPr>
        <b/>
        <sz val="12"/>
        <color rgb="FF000000"/>
        <rFont val="Calibri"/>
        <family val="2"/>
        <charset val="238"/>
      </rPr>
      <t xml:space="preserve">*Reperator:
</t>
    </r>
  </si>
  <si>
    <t xml:space="preserve">*Społecznik </t>
  </si>
  <si>
    <t>*Tester</t>
  </si>
  <si>
    <t>*Twórca</t>
  </si>
  <si>
    <t>*Usługowiec</t>
  </si>
  <si>
    <t>*Wykonawca</t>
  </si>
  <si>
    <t xml:space="preserve">Motywacja - </t>
  </si>
  <si>
    <t>aktywność w podejmowaniu działań; gotowość do inwestowania energii i wysiłku w pracę; umiejętność utrzymania zaangażowania i uwagi dla osiągnięcia celów; znajomość technik motywacyjnych</t>
  </si>
  <si>
    <t xml:space="preserve">Komunikacja - </t>
  </si>
  <si>
    <t>efektywne porozumiewanie się z innymi przy użyciu różnych kanałów komunikacji; umiejętność nawiązywania i utrzymywania kontaktów; ukierunkowanie na zrozumienie stanowiska rozmówcy; aktywne słuchanie</t>
  </si>
  <si>
    <t xml:space="preserve">Asertywność - </t>
  </si>
  <si>
    <t>posiadanie i jasne wyrażanie własnych opinii, emocji i potrzeb z szacunkiem do siebie i innych; świadomość własnych praw i umiejętność ich obrony w sytuacjach społecznych, bez naruszania granic innych osób</t>
  </si>
  <si>
    <t xml:space="preserve">Empatia - </t>
  </si>
  <si>
    <t>zdolność odczuwania emocji innych ludzi oraz przyjmowania ich perspektywy myślenia i patrzenia na świat; umiejętność wczuwania się w sytuację drugiej osoby</t>
  </si>
  <si>
    <t xml:space="preserve">Współpraca - </t>
  </si>
  <si>
    <t>umiejętność pracy w zespole w celu wspólnej realizacji zadań; zdolność do dzielenia się doświadczeniem i pomysłami oraz korzystania z wiedzy pozostałych członków grupy dla osiągnięcia ustalonych celów</t>
  </si>
  <si>
    <t xml:space="preserve">Rozwiązywanie problemów  - </t>
  </si>
  <si>
    <t>zdolność rozpoznania kluczowych komponentów problemu oraz analizowania danych w celu znalezienia odpowiednich rozwiązań; umiejętność doboru adekwatnych działań zaradczych w trudnych sytuacjach</t>
  </si>
  <si>
    <t xml:space="preserve">Autoprezentacja - </t>
  </si>
  <si>
    <t xml:space="preserve">Radzenie sobie ze stresem  - </t>
  </si>
  <si>
    <t>zdolność zachowania równowagi emocjonalnej w trudnych sytuacjach; radzenie sobie z wyzwaniami o charakterze społecznym i organizacyjnym; odporność psychiczna w obliczu negatywnych zdarzeń; umiejętność rozpoznawania syndromów stresu oraz korzystania ze sposobów jego rozładowywania (np. technik relaksacyjnych)</t>
  </si>
  <si>
    <t xml:space="preserve">Podejmowanie wyzwań  - </t>
  </si>
  <si>
    <t>umiejętność czerpania satysfakcji z podejmowania nowych zadań, rozwiązywania problemów oraz traktowanie pojawiających się trudności jako czynników motywujących do wysiłku</t>
  </si>
  <si>
    <t xml:space="preserve">Uczenie się przez całe życie  - </t>
  </si>
  <si>
    <t>gotowość do nieustannego doskonalenia się i nabywania kompetencji oraz kwalifikacji; entuzjazm dla uczenia się, otwartość na nowe idee, chęć inwestowania czasu i wysiłku w rozwój; zdolność wyciągania wniosków z własnych błędów</t>
  </si>
  <si>
    <t xml:space="preserve">Adaptacyjność - </t>
  </si>
  <si>
    <t>umiejętność przystosowania się i efektywnego wykonywania pracy w różnorodnych i zmieniających się warunkach; zdolność przewidywania sytuacji i szybkiego reagowania na nie; gotowość adaptowania się do zmian technologicznych</t>
  </si>
  <si>
    <t xml:space="preserve">Przywództwo - </t>
  </si>
  <si>
    <t>zdolność motywowania innych do podejmowania aktywności, osiągania celów, efektywnej realizacji zadań; umiejętność budowania pozytywnej atmosfery wśród pracowników, inspirowanie, wyznaczanie kierunku działania</t>
  </si>
  <si>
    <t xml:space="preserve">Ludzie - </t>
  </si>
  <si>
    <t>ukierunkowanie na zawody, w których kluczową rolę odgrywają relacje społeczne i kontakt z drugim człowiekiem (np. nauczyciel, lekarz, mediator, specjalista ds. komunikacji)</t>
  </si>
  <si>
    <t xml:space="preserve">Dane - </t>
  </si>
  <si>
    <t>ukierunkowanie na zawody, w których pracownik ma do czynienia przede wszystkim z danymi, liczbami, informacjami (np. księgowy, doradca podatkowy, analityk, programista, administrator)</t>
  </si>
  <si>
    <t xml:space="preserve">Idee  - </t>
  </si>
  <si>
    <t>ukierunkowanie na zawody, które wiążą się z tworzeniem nowych koncepcji, pomysłów, teorii, znajdowaniem rozwiązań (np. naukowiec, specjalista ds. innowacji, grafik komputerowy, dyrektor kreatywny)</t>
  </si>
  <si>
    <t xml:space="preserve">Rzeczy - </t>
  </si>
  <si>
    <t xml:space="preserve">ukierunkowanie na zawody, w których praca wiąże się z przedmiotami (np.  cukiernik, hydraulik, pracownik budowy, renowator urządzeń, serwisant sprzętu AGD i RTV) </t>
  </si>
  <si>
    <t>Interpretacja kompetencji i predyspozycji</t>
  </si>
  <si>
    <r>
      <rPr>
        <b/>
        <sz val="14"/>
        <color rgb="FF85A644"/>
        <rFont val="Calibri"/>
        <family val="2"/>
        <charset val="238"/>
      </rPr>
      <t>Ludzie</t>
    </r>
    <r>
      <rPr>
        <b/>
        <sz val="14"/>
        <color rgb="FF000000"/>
        <rFont val="Calibri"/>
        <family val="2"/>
        <charset val="238"/>
      </rPr>
      <t xml:space="preserve"> - ukierunkowanie na zawody, w których kluczową rolę odgrywają relacje społeczne i kontakt z drugim człowiekiem (np. nauczyciel, lekarz, mediator, specjalista ds. komunikacji)    
</t>
    </r>
    <r>
      <rPr>
        <b/>
        <sz val="14"/>
        <color rgb="FF85A644"/>
        <rFont val="Calibri"/>
        <family val="2"/>
        <charset val="238"/>
      </rPr>
      <t>Dane</t>
    </r>
    <r>
      <rPr>
        <b/>
        <sz val="14"/>
        <color rgb="FF000000"/>
        <rFont val="Calibri"/>
        <family val="2"/>
        <charset val="238"/>
      </rPr>
      <t xml:space="preserve"> - ukierunkowanie na zawody, w których pracownik ma do czynienia przede wszystkim z danymi, liczbami, informacjami (np. księgowy, doradca podatkowy, analityk, programista, administrator)    
</t>
    </r>
    <r>
      <rPr>
        <b/>
        <sz val="14"/>
        <color rgb="FF85A644"/>
        <rFont val="Calibri"/>
        <family val="2"/>
        <charset val="238"/>
      </rPr>
      <t>Idee</t>
    </r>
    <r>
      <rPr>
        <b/>
        <sz val="14"/>
        <color rgb="FF000000"/>
        <rFont val="Calibri"/>
        <family val="2"/>
        <charset val="238"/>
      </rPr>
      <t xml:space="preserve"> - ukierunkowanie na zawody, które wiążą się z tworzeniem nowych koncepcji, pomysłów, teorii, znajdowaniem rozwiązań (np. naukowiec, specjalista ds. innowacji, grafik komputerowy, dyrektor kreatywny)    
</t>
    </r>
    <r>
      <rPr>
        <b/>
        <sz val="14"/>
        <color rgb="FF85A644"/>
        <rFont val="Calibri"/>
        <family val="2"/>
        <charset val="238"/>
      </rPr>
      <t>Rzeczy</t>
    </r>
    <r>
      <rPr>
        <b/>
        <sz val="14"/>
        <color rgb="FF000000"/>
        <rFont val="Calibri"/>
        <family val="2"/>
        <charset val="238"/>
      </rPr>
      <t xml:space="preserve"> - ukierunkowanie na zawody, w których praca wiąże się z przedmiotami (np.  cukiernik, hydraulik, pracownik budowy, renowator urządzeń, serwisant sprzętu AGD i RTV)  </t>
    </r>
  </si>
  <si>
    <r>
      <rPr>
        <sz val="14"/>
        <color rgb="FF000000"/>
        <rFont val="Calibri"/>
        <family val="2"/>
        <charset val="238"/>
      </rPr>
      <t xml:space="preserve">
</t>
    </r>
    <r>
      <rPr>
        <b/>
        <sz val="14"/>
        <color rgb="FF3465A4"/>
        <rFont val="Calibri"/>
        <family val="2"/>
        <charset val="238"/>
      </rPr>
      <t>Motywacja</t>
    </r>
    <r>
      <rPr>
        <sz val="14"/>
        <color rgb="FF000000"/>
        <rFont val="Calibri"/>
        <family val="2"/>
        <charset val="238"/>
      </rPr>
      <t xml:space="preserve"> - aktywność w podejmowaniu działań; gotowość do inwestowania energii i wysiłku w pracę; umiejętność utrzymania zaangażowania i uwagi dla osiągnięcia celów; znajomość technik motywacyjnych  
</t>
    </r>
    <r>
      <rPr>
        <b/>
        <sz val="14"/>
        <color rgb="FF3465A4"/>
        <rFont val="Calibri"/>
        <family val="2"/>
        <charset val="238"/>
      </rPr>
      <t>Komunikacja</t>
    </r>
    <r>
      <rPr>
        <sz val="14"/>
        <color rgb="FF000000"/>
        <rFont val="Calibri"/>
        <family val="2"/>
        <charset val="238"/>
      </rPr>
      <t xml:space="preserve"> -  efektywne porozumiewanie się z innymi przy użyciu różnych kanałów komunikacji; umiejętność nawiązywania i utrzymywania kontaktów; ukierunkowanie na zrozumienie stanowiska rozmówcy; aktywne słuchanie    
</t>
    </r>
    <r>
      <rPr>
        <b/>
        <sz val="14"/>
        <color rgb="FF3465A4"/>
        <rFont val="Calibri"/>
        <family val="2"/>
        <charset val="238"/>
      </rPr>
      <t>Asertywność</t>
    </r>
    <r>
      <rPr>
        <sz val="14"/>
        <color rgb="FF000000"/>
        <rFont val="Calibri"/>
        <family val="2"/>
        <charset val="238"/>
      </rPr>
      <t xml:space="preserve"> - posiadanie i jasne wyrażanie własnych opinii, emocji i potrzeb z szacunkiem do siebie i innych; świadomość własnych praw i umiejętność ich obrony w sytuacjach społecznych, bez naruszania granic innych osób    
</t>
    </r>
    <r>
      <rPr>
        <b/>
        <sz val="14"/>
        <color rgb="FF3465A4"/>
        <rFont val="Calibri"/>
        <family val="2"/>
        <charset val="238"/>
      </rPr>
      <t>Empatia</t>
    </r>
    <r>
      <rPr>
        <sz val="14"/>
        <color rgb="FF000000"/>
        <rFont val="Calibri"/>
        <family val="2"/>
        <charset val="238"/>
      </rPr>
      <t xml:space="preserve"> - zdolność odczuwania emocji innych ludzi oraz przyjmowania ich perspektywy myślenia i patrzenia na świat; umiejętność wczuwania się w sytuację drugiej osoby    
</t>
    </r>
    <r>
      <rPr>
        <b/>
        <sz val="14"/>
        <color rgb="FF3465A4"/>
        <rFont val="Calibri"/>
        <family val="2"/>
        <charset val="238"/>
      </rPr>
      <t>Współpraca</t>
    </r>
    <r>
      <rPr>
        <sz val="14"/>
        <color rgb="FF000000"/>
        <rFont val="Calibri"/>
        <family val="2"/>
        <charset val="238"/>
      </rPr>
      <t xml:space="preserve"> - umiejętność pracy w zespole w celu wspólnej realizacji zadań; zdolność do dzielenia się doświadczeniem i pomysłami oraz korzystania z wiedzy pozostałych członków grupy dla osiągnięcia ustalonych celów   
</t>
    </r>
    <r>
      <rPr>
        <b/>
        <sz val="14"/>
        <color rgb="FF3465A4"/>
        <rFont val="Calibri"/>
        <family val="2"/>
        <charset val="238"/>
      </rPr>
      <t>Rozwiązywanie problemów</t>
    </r>
    <r>
      <rPr>
        <sz val="14"/>
        <color rgb="FF000000"/>
        <rFont val="Calibri"/>
        <family val="2"/>
        <charset val="238"/>
      </rPr>
      <t xml:space="preserve"> - zdolność rozpoznania kluczowych komponentów problemu oraz analizowania danych w celu znalezienia odpowiednich rozwiązań; umiejętność doboru adekwatnych działań zaradczych w trudnych sytuacjach   
</t>
    </r>
    <r>
      <rPr>
        <b/>
        <sz val="14"/>
        <color rgb="FF3465A4"/>
        <rFont val="Calibri"/>
        <family val="2"/>
        <charset val="238"/>
      </rPr>
      <t>Autoprezentacja</t>
    </r>
    <r>
      <rPr>
        <sz val="14"/>
        <color rgb="FF000000"/>
        <rFont val="Calibri"/>
        <family val="2"/>
        <charset val="238"/>
      </rPr>
      <t xml:space="preserve"> - świadome wykorzystywanie swoich zasobów w celu kreowania wizerunku; umiejętność komunikowania kim jesteśmy poprzez treść wypowiedzi, komunikację niewerbalną i podejmowane działania   
</t>
    </r>
    <r>
      <rPr>
        <b/>
        <sz val="12"/>
        <color rgb="FF3465A4"/>
        <rFont val="Calibri"/>
        <family val="2"/>
        <charset val="238"/>
      </rPr>
      <t/>
    </r>
  </si>
  <si>
    <r>
      <rPr>
        <b/>
        <sz val="14"/>
        <color theme="3"/>
        <rFont val="Calibri"/>
        <family val="2"/>
        <charset val="238"/>
      </rPr>
      <t xml:space="preserve">
Radzenie sobie ze stresem - </t>
    </r>
    <r>
      <rPr>
        <sz val="14"/>
        <rFont val="Calibri"/>
        <family val="2"/>
        <charset val="238"/>
      </rPr>
      <t xml:space="preserve">zdolność zachowania równowagi emocjonalnej w trudnych sytuacjach; radzenie sobie z wyzwaniami o charakterze społecznym i organizacyjnym; odporność psychiczna w obliczu negatywnych zdarzeń; umiejętność rozpoznawania syndromów stresu oraz korzystania ze sposobów jego rozładowywania (np. technik relaksacyjnych) 
</t>
    </r>
    <r>
      <rPr>
        <b/>
        <sz val="14"/>
        <color theme="3"/>
        <rFont val="Calibri"/>
        <family val="2"/>
        <charset val="238"/>
      </rPr>
      <t xml:space="preserve">
Podejmowanie wyzwań</t>
    </r>
    <r>
      <rPr>
        <b/>
        <sz val="14"/>
        <color rgb="FF000000"/>
        <rFont val="Calibri"/>
        <family val="2"/>
        <charset val="238"/>
      </rPr>
      <t xml:space="preserve">  -  </t>
    </r>
    <r>
      <rPr>
        <sz val="14"/>
        <color rgb="FF000000"/>
        <rFont val="Calibri"/>
        <family val="2"/>
        <charset val="238"/>
      </rPr>
      <t xml:space="preserve">umiejętność czerpania satysfakcji z podejmowania nowych zadań, rozwiązywania problemów oraz traktowanie pojawiających się trudności jako czynników motywujących do wysiłku   </t>
    </r>
    <r>
      <rPr>
        <b/>
        <sz val="14"/>
        <color rgb="FF000000"/>
        <rFont val="Calibri"/>
        <family val="2"/>
        <charset val="238"/>
      </rPr>
      <t xml:space="preserve">
</t>
    </r>
    <r>
      <rPr>
        <b/>
        <sz val="14"/>
        <color theme="3"/>
        <rFont val="Calibri"/>
        <family val="2"/>
        <charset val="238"/>
      </rPr>
      <t>Uczenie się przez całe życie</t>
    </r>
    <r>
      <rPr>
        <b/>
        <sz val="14"/>
        <color rgb="FF000000"/>
        <rFont val="Calibri"/>
        <family val="2"/>
        <charset val="238"/>
      </rPr>
      <t xml:space="preserve"> - </t>
    </r>
    <r>
      <rPr>
        <sz val="14"/>
        <color rgb="FF000000"/>
        <rFont val="Calibri"/>
        <family val="2"/>
        <charset val="238"/>
      </rPr>
      <t xml:space="preserve">gotowość do nieustannego doskonalenia się i nabywania kompetencji oraz kwalifikacji; entuzjazm dla uczenia się, otwartość na nowe idee, chęć inwestowania czasu i wysiłku w rozwój; zdolność wyciągania wniosków z własnych błędów   </t>
    </r>
    <r>
      <rPr>
        <b/>
        <sz val="14"/>
        <color rgb="FF000000"/>
        <rFont val="Calibri"/>
        <family val="2"/>
        <charset val="238"/>
      </rPr>
      <t xml:space="preserve">
</t>
    </r>
    <r>
      <rPr>
        <b/>
        <sz val="14"/>
        <color theme="3"/>
        <rFont val="Calibri"/>
        <family val="2"/>
        <charset val="238"/>
      </rPr>
      <t>Adaptacyjność</t>
    </r>
    <r>
      <rPr>
        <b/>
        <sz val="14"/>
        <color rgb="FF000000"/>
        <rFont val="Calibri"/>
        <family val="2"/>
        <charset val="238"/>
      </rPr>
      <t xml:space="preserve"> - </t>
    </r>
    <r>
      <rPr>
        <sz val="14"/>
        <color rgb="FF000000"/>
        <rFont val="Calibri"/>
        <family val="2"/>
        <charset val="238"/>
      </rPr>
      <t xml:space="preserve">umiejętność przystosowania się i efektywnego wykonywania pracy w różnorodnych i zmieniających się warunkach; zdolność przewidywania sytuacji i szybkiego reagowania na nie; gotowość adaptowania się do zmian technologicznych   </t>
    </r>
    <r>
      <rPr>
        <b/>
        <sz val="14"/>
        <color rgb="FF000000"/>
        <rFont val="Calibri"/>
        <family val="2"/>
        <charset val="238"/>
      </rPr>
      <t xml:space="preserve">
</t>
    </r>
    <r>
      <rPr>
        <b/>
        <sz val="14"/>
        <color theme="3"/>
        <rFont val="Calibri"/>
        <family val="2"/>
        <charset val="238"/>
      </rPr>
      <t>Przywództwo</t>
    </r>
    <r>
      <rPr>
        <b/>
        <sz val="14"/>
        <color rgb="FF000000"/>
        <rFont val="Calibri"/>
        <family val="2"/>
        <charset val="238"/>
      </rPr>
      <t xml:space="preserve"> -</t>
    </r>
    <r>
      <rPr>
        <sz val="14"/>
        <color rgb="FF000000"/>
        <rFont val="Calibri"/>
        <family val="2"/>
        <charset val="238"/>
      </rPr>
      <t xml:space="preserve"> zdolność motywowania innych do podejmowania aktywności, osiągania celów, efektywnej realizacji zadań; umiejętność budowania pozytywnej atmosfery wśród pracowników, inspirowanie, wyznaczanie kierunku działania   </t>
    </r>
    <r>
      <rPr>
        <b/>
        <sz val="14"/>
        <color rgb="FF000000"/>
        <rFont val="Calibri"/>
        <family val="2"/>
        <charset val="238"/>
      </rPr>
      <t xml:space="preserve"> </t>
    </r>
  </si>
  <si>
    <t>świadome wykorzystywanie swoich zasobów w celu kreowania wizerunku; umiejętność prezentowania siebie poprzez treść wypowiedzi, komunikację niewerbalną i podejmowane działania</t>
  </si>
  <si>
    <t xml:space="preserve">Sprawdzamy czy wszystkie kompetencje i predyspozycje dla danego TZ są spełnione </t>
  </si>
  <si>
    <t xml:space="preserve">Dla WKRp &gt;= 57.5, czyli dla TZ z tej grupy spr żółte pola </t>
  </si>
  <si>
    <t xml:space="preserve">Dla WKRp &lt; 57.5 czyli wszystkich TZ sprawdzamy żółte pola </t>
  </si>
  <si>
    <t>Różnice są podawane dla wskazanych w wierszu 23 typów.</t>
  </si>
  <si>
    <t>Tu następuje liczenie różnic dla wymaganych w danym zawodzie kompetencji. Wynik podawany jest również dla wybranych TZ w wierszu 34</t>
  </si>
  <si>
    <t>Z różnic dostępnych w wierszu 34</t>
  </si>
  <si>
    <t>Z różnic dostępnych w wierszu 40</t>
  </si>
  <si>
    <t>Osobę prezentującą ten typ zawodowy cechują umiejętności przywódcze. Potrafi rozpoznawać mocne strony innych ludzi, organizować ich pracę, motywować do działania. Doskonale się komunikuje, potrafi pracować w stresie i pod presją czasu. 
Preferowane zadania: 
Organizowanie, zarządzanie, wyznaczanie celów, rozwiązywanie konfliktów 
Przykładowe zawody: konsultant/konsultantka HR, specjalista/specjalistka ds. personalnych, rekruter/rekruterka, asystent/asystentka zarządu, menedżer, pracownik działu kadr, dyrektor placówek oświatowych, kulturalnych, medycznych itp., sędzia, polityk, radny, przedsiębiorca, dyplomata, makler</t>
  </si>
  <si>
    <t>Osoba o tym typie zawodowym jest gotowa przez całe życie zdobywać wiedzę, pogłębiać ją i przekazywać. Rozumie potrzeby i możliwości innych, potrafi do nich dostosować swoje komunikaty, umie wyjaśniać złożone problemy. Inspiruje ludzi do zmian, motywuje do nauki i pracy. 
Preferowane zadania: 
przekazywanie wiedzy, nauczanie, wyjaśnianie, przekonywanie, inspirowanie, opracowywanie materiałów dydaktycznych, profilaktycznych
Przykładowe zawody: 
wykładowca, nauczyciel/nauczycielka, trener/trenerka, dietetyk/dietetyczka, profilaktyk, terapeuta/terapeutka, opiekun/opiekunka praktyk, instruktor/instruktorka (np. nauki jazdy), pedagog, doradca zawodowy, coach, adwokat, naukowiec, badacz/badaczka</t>
  </si>
  <si>
    <r>
      <t>*Informator:</t>
    </r>
    <r>
      <rPr>
        <b/>
        <sz val="12"/>
        <color rgb="FF000000"/>
        <rFont val="Calibri"/>
        <family val="2"/>
        <charset val="238"/>
      </rPr>
      <t xml:space="preserve"> 
</t>
    </r>
    <r>
      <rPr>
        <sz val="12"/>
        <color rgb="FF000000"/>
        <rFont val="Calibri"/>
        <family val="2"/>
        <charset val="238"/>
      </rPr>
      <t xml:space="preserve">Osoba prezentująca ten typ zawodowy chętnie przyswaja wiedzę oraz potrafi sprawnie przekazywać ją innym. Szybko i skutecznie zdobywa informacje, umie dostosować poziom przekazu do możliwości i potrzeb swoich klientów lub podopiecznych.
</t>
    </r>
    <r>
      <rPr>
        <b/>
        <sz val="12"/>
        <color rgb="FF000000"/>
        <rFont val="Calibri"/>
        <family val="2"/>
        <charset val="238"/>
      </rPr>
      <t>Preferowane zadania:</t>
    </r>
    <r>
      <rPr>
        <sz val="12"/>
        <color rgb="FF000000"/>
        <rFont val="Calibri"/>
        <family val="2"/>
        <charset val="238"/>
      </rPr>
      <t xml:space="preserve"> 
wyszukiwanie informacji, przekazywanie informacji, opracowywanie materiałów informacyjnych, prowadzenie kursów
</t>
    </r>
    <r>
      <rPr>
        <b/>
        <sz val="12"/>
        <color rgb="FF000000"/>
        <rFont val="Calibri"/>
        <family val="2"/>
        <charset val="238"/>
      </rPr>
      <t>Przykładowe zawody:</t>
    </r>
    <r>
      <rPr>
        <sz val="12"/>
        <color rgb="FF000000"/>
        <rFont val="Calibri"/>
        <family val="2"/>
        <charset val="238"/>
      </rPr>
      <t xml:space="preserve"> 
szkoleniowiec, pracownik biura informacji turystycznej, przewodnik/przewodniczka, pracownik muzeum, instruktor/instruktorka terapii zajęciowej, dziennikarz/dziennikarka, redaktor/redaktorka, recepcjonista/recepcjonistka, pracownik agencji reklamowej, doradca klienta, doradca podatkowy</t>
    </r>
  </si>
  <si>
    <r>
      <t xml:space="preserve">Osoba o tym typie zawodowym jest dobra w naprawianiu urządzeń. Umie połączyć elementy, by coś zbudować, szybko orientuje się wśród nowych rzeczy i sytuacji. Doskonale radzi sobie z instrukcjami i procedurami.
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2"/>
        <color rgb="FF000000"/>
        <rFont val="Calibri"/>
        <family val="2"/>
        <charset val="238"/>
      </rPr>
      <t xml:space="preserve">Preferowane zadania: 
</t>
    </r>
    <r>
      <rPr>
        <sz val="12"/>
        <color rgb="FF000000"/>
        <rFont val="Calibri"/>
        <family val="2"/>
        <charset val="238"/>
      </rPr>
      <t xml:space="preserve">naprawianie, składanie, działanie zgodnie z procedurami i według instrukcji, instalowanie urządzeń lub oprogramowania 
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2"/>
        <color rgb="FF000000"/>
        <rFont val="Calibri"/>
        <family val="2"/>
        <charset val="238"/>
      </rPr>
      <t>Przykładowe zawody:</t>
    </r>
    <r>
      <rPr>
        <sz val="12"/>
        <color rgb="FF000000"/>
        <rFont val="Calibri"/>
        <family val="2"/>
        <charset val="238"/>
      </rPr>
      <t xml:space="preserve"> 
mechanik, inspektor BHP, pracownik budowy, zegarmistrz, renowator urządzeń, konserwator zabytków, serwisant sprzętu AGD i RTV, złotnik, jubiler, introligator, stolarz, hydraulik, ratownik/ratowniczka, dentysta/dentystka, elektryk, operator aparatury medycznej</t>
    </r>
  </si>
  <si>
    <t>Osobę o tym typie zawodowym cechuje duża dojrzałość emocjonalna, empatia oraz ukierunkowanie na udzielanie wsparcia. Angażuje się w działania, które zmierzają do poprawy jakości życia w społeczeństwie, związane m.in. z równością, edukacją, sprawiedliwością. 
**Preferowane zadania: **
wspieranie, pomoc, opieka, przekonywanie, reprezentowanie, argumentowanie
Przykładowe zawody: 
pracownik socjalny, fizjoterapeuta, asystent/asystentka osoby niepełnosprawnej, mediator/mediatorka, pracownik fundacji, organizator pomocy charytatywnej, radny/radna, dyplomata, polityk, psycholog, pedagog, lekarz/lekarka, pielęgniarka, prawnik, nauczyciel/nauczycielka, logopeda, policjant/policjantka</t>
  </si>
  <si>
    <t>Osoba o tym typie zawodowym dobrze czuje się wśród dużej ilości danych i liczb. Posiada umiejętność koncentracji, sprawnie analizuje i łączy ze sobą informacje, szuka logicznych rozwiązań, umie wskazywać i korygować błędy.
Preferowane zadania: 
robienie korekty, sprawdzanie, weryfikowanie danych, tworzenie instrukcji
Przykładowe zawody: 
analityk finansowy, księgowy/księgowa, fakturzysta/fakturzystka, tester/testerka oprogramowania, redaktor/redaktorka, ewaluator, audytor/audytorka, windykator, radca prawny,łumacz/tłumaczka, kontroler, konduktor, archiwista, kosztorysant, statystyk, agent celny, agent ubezpieczeniowy, laborant/laborantka</t>
  </si>
  <si>
    <t>Osoba prezentująca ten typ zawodowy lubi nowości i wyzwania. Potrafi łączyć znane elementy w niezwykły sposób, jest kreatywna, ma dużą wyobraźnię, dostrzega szczególne znaczenie rzeczy, ma zdolności artystyczne. 
Preferowane zadania: 
tworzenie, pisanie, rysowanie, malowanie, konstruowanie, występowanie
Przykładowe zawody: 
architekt, artysta/artystka, fotograf, malarz/malarka, aktor/aktorka, tancerz/tancerka pisarz/pisarka, scenarzysta/scenarzystka, reżyser/reżyserka, scenograf, choreograf, grafik/graficzka, ilustrator/ilustatorka, muzyk, kompozytor, dyrygent, dziennikarz/dziennikarka, projektant/projektantka stron internetowych, pracownik agencji reklamowej, designer, projektant/projektantka mody, dyrektor kreatywny, wizażysta/wizażystka</t>
  </si>
  <si>
    <t>Osoba o tym typie zawodowym lubi konkretną pracę wykonywaną w kontakcie z ludźmi. Jest rzetelna, solidna i lojalna, sprawnie realizuje swoje zadania. Ma wyczucie estetyki, potrafi identyfikować potrzeby klienta i służyć adekwatną poradą.
Preferowane zadania:
obsługa klienta, doradzanie, dekorowanie, dbałość o wystrój i atmosferę, wykonywanie makijażu, manicure, innych usług
Przykładowe zawody: 
fryzjer/fryzjerka, masażysta/masażystka, kosmetyczka, manicurzysta/manicurzystka, florysta/florystka, kelner/kelnerka, barman/barmanka, steward/stewardessa, pracownik obsługi klienta, doradca klienta, recepcjonista/recepcjonistka, rejestrator/rejestratorka medyczna, pracownik callcenter, pracownik informacji turystycznej, animator/animatorka zabaw, handlowiec</t>
  </si>
  <si>
    <t>Osoba prezentująca ten typ zawodowy lubi pracować z przedmiotami, jest wytrwała i efektywna w realizacji przydzielonych jej zadań. Szybko się dostosowuje i chętnie współpracuje z innymi, rzetelnie odpowiada za swój zakres obowiązków.
Preferowane zadania: 
montowanie, sortowanie, rozwożenie, ewidencjonowanie, gotowanie 
Przykładowe zawody: 
dekorator/dekoratorka, optyk, protetyk słuchu, bibliotekarz/bibliotekarka, krawiec/krawcowa, ogrodnik, hodowca zwierząt, opiekun zwierząt, pracownik produkcji, kasjer/kasjerka, sprzedawca, magazynier, cukiernik, kucharz/kucharka, piekarz, elektryk, dostawca, kierowca, portier, gospodarz, pomoc przedszkolna</t>
  </si>
  <si>
    <t>Niski 0-40</t>
  </si>
  <si>
    <t>Średni 40,1-70</t>
  </si>
  <si>
    <t>Wysoki 70,1-100</t>
  </si>
  <si>
    <t>Suma punktów</t>
  </si>
  <si>
    <t>suma punktów</t>
  </si>
  <si>
    <r>
      <t>Twoje preferencje</t>
    </r>
    <r>
      <rPr>
        <sz val="12"/>
        <color rgb="FFFFFFFF"/>
        <rFont val="Calibri"/>
        <family val="2"/>
        <charset val="238"/>
      </rPr>
      <t xml:space="preserve">
(0-50%)</t>
    </r>
  </si>
  <si>
    <t>twoje predyspozycje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</si>
</sst>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0.0"/>
    <numFmt numFmtId="166" formatCode="&quot;PRAWDA&quot;;&quot;PRAWDA&quot;;&quot;FAŁSZ&quot;"/>
  </numFmts>
  <fonts count="38" x14ac:knownFonts="1">
    <font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4"/>
      <color rgb="FFFFFFFF"/>
      <name val="Calibri"/>
      <family val="2"/>
      <charset val="238"/>
    </font>
    <font>
      <i/>
      <sz val="11"/>
      <color rgb="FFFF0000"/>
      <name val="Calibri"/>
      <family val="2"/>
      <charset val="238"/>
    </font>
    <font>
      <sz val="14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C5000B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3"/>
      <color rgb="FFFFFFFF"/>
      <name val="Calibri"/>
      <family val="2"/>
      <charset val="238"/>
    </font>
    <font>
      <b/>
      <sz val="12"/>
      <color rgb="FF3465A4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00008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3"/>
      <name val="Calibri"/>
      <family val="2"/>
      <charset val="238"/>
    </font>
    <font>
      <b/>
      <sz val="14"/>
      <color rgb="FF3465A4"/>
      <name val="Calibri"/>
      <family val="2"/>
      <charset val="238"/>
    </font>
    <font>
      <b/>
      <sz val="14"/>
      <color rgb="FF85A644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CC"/>
        <bgColor rgb="FFFFFBCC"/>
      </patternFill>
    </fill>
    <fill>
      <patternFill patternType="solid">
        <fgColor rgb="FFCCFFCC"/>
        <bgColor rgb="FFE0EFD4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5000B"/>
      </patternFill>
    </fill>
    <fill>
      <patternFill patternType="solid">
        <fgColor rgb="FF000000"/>
        <bgColor rgb="FF00000A"/>
      </patternFill>
    </fill>
    <fill>
      <patternFill patternType="solid">
        <fgColor rgb="FF808080"/>
        <bgColor rgb="FF5B9BD5"/>
      </patternFill>
    </fill>
    <fill>
      <patternFill patternType="solid">
        <fgColor rgb="FFDDDDDD"/>
        <bgColor rgb="FFE6E6E6"/>
      </patternFill>
    </fill>
    <fill>
      <patternFill patternType="solid">
        <fgColor rgb="FFFF0000"/>
        <bgColor rgb="FFCC0000"/>
      </patternFill>
    </fill>
    <fill>
      <patternFill patternType="solid">
        <fgColor rgb="FF3DEB3D"/>
        <bgColor rgb="FF89C765"/>
      </patternFill>
    </fill>
    <fill>
      <patternFill patternType="solid">
        <fgColor rgb="FFEEEEEE"/>
        <bgColor rgb="FFEDEDED"/>
      </patternFill>
    </fill>
    <fill>
      <patternFill patternType="solid">
        <fgColor rgb="FF2A6099"/>
        <bgColor rgb="FF3465A4"/>
      </patternFill>
    </fill>
    <fill>
      <patternFill patternType="solid">
        <fgColor rgb="FFFFFA00"/>
        <bgColor rgb="FFFFFF00"/>
      </patternFill>
    </fill>
    <fill>
      <patternFill patternType="solid">
        <fgColor rgb="FFFFE200"/>
        <bgColor rgb="FFFFF200"/>
      </patternFill>
    </fill>
    <fill>
      <patternFill patternType="solid">
        <fgColor rgb="FFEDEDED"/>
        <bgColor rgb="FFEEEEEE"/>
      </patternFill>
    </fill>
    <fill>
      <patternFill patternType="solid">
        <fgColor rgb="FFFFC200"/>
        <bgColor rgb="FFFFE200"/>
      </patternFill>
    </fill>
    <fill>
      <patternFill patternType="solid">
        <fgColor rgb="FFDEEAF6"/>
        <bgColor rgb="FFE6E6E6"/>
      </patternFill>
    </fill>
    <fill>
      <patternFill patternType="solid">
        <fgColor rgb="FFFFFBCC"/>
        <bgColor rgb="FFFFFFCC"/>
      </patternFill>
    </fill>
    <fill>
      <patternFill patternType="solid">
        <fgColor rgb="FFC2E0AE"/>
        <bgColor rgb="FFDDDDDD"/>
      </patternFill>
    </fill>
    <fill>
      <patternFill patternType="solid">
        <fgColor rgb="FFFFFF00"/>
        <bgColor rgb="FFFFFA00"/>
      </patternFill>
    </fill>
    <fill>
      <patternFill patternType="solid">
        <fgColor rgb="FFFFFFFF"/>
        <bgColor rgb="FFFCFCFC"/>
      </patternFill>
    </fill>
    <fill>
      <patternFill patternType="solid">
        <fgColor rgb="FF00B0F0"/>
        <bgColor rgb="FF008080"/>
      </patternFill>
    </fill>
    <fill>
      <patternFill patternType="solid">
        <fgColor rgb="FF5B9BD5"/>
        <bgColor rgb="FF808080"/>
      </patternFill>
    </fill>
    <fill>
      <patternFill patternType="solid">
        <fgColor rgb="FF89C765"/>
        <bgColor rgb="FFC2E0AE"/>
      </patternFill>
    </fill>
    <fill>
      <patternFill patternType="solid">
        <fgColor rgb="FFFFF9AE"/>
        <bgColor rgb="FFFFFBCC"/>
      </patternFill>
    </fill>
    <fill>
      <patternFill patternType="solid">
        <fgColor rgb="FFE6E6E6"/>
        <bgColor rgb="FFEDEDED"/>
      </patternFill>
    </fill>
    <fill>
      <patternFill patternType="solid">
        <fgColor rgb="FFF8AA97"/>
        <bgColor rgb="FFFFCCCC"/>
      </patternFill>
    </fill>
    <fill>
      <patternFill patternType="solid">
        <fgColor rgb="FFCCFFFF"/>
        <bgColor rgb="FFCCFFCC"/>
      </patternFill>
    </fill>
    <fill>
      <patternFill patternType="solid">
        <fgColor rgb="FFE6E905"/>
        <bgColor rgb="FFFFE200"/>
      </patternFill>
    </fill>
    <fill>
      <patternFill patternType="solid">
        <fgColor rgb="FFE0EFD4"/>
        <bgColor rgb="FFE6E6E6"/>
      </patternFill>
    </fill>
    <fill>
      <patternFill patternType="solid">
        <fgColor rgb="FFFFF200"/>
        <bgColor rgb="FFFFFA00"/>
      </patternFill>
    </fill>
    <fill>
      <patternFill patternType="solid">
        <fgColor rgb="FFFCFCFC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3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34" fillId="0" borderId="0" applyBorder="0" applyProtection="0"/>
    <xf numFmtId="0" fontId="6" fillId="2" borderId="1" applyProtection="0"/>
    <xf numFmtId="0" fontId="7" fillId="0" borderId="0" applyBorder="0" applyProtection="0"/>
    <xf numFmtId="0" fontId="34" fillId="0" borderId="0" applyBorder="0" applyProtection="0"/>
    <xf numFmtId="0" fontId="8" fillId="3" borderId="0" applyBorder="0" applyProtection="0"/>
    <xf numFmtId="0" fontId="9" fillId="2" borderId="0" applyBorder="0" applyProtection="0"/>
    <xf numFmtId="0" fontId="10" fillId="4" borderId="0" applyBorder="0" applyProtection="0"/>
    <xf numFmtId="0" fontId="10" fillId="0" borderId="0" applyBorder="0" applyProtection="0"/>
    <xf numFmtId="0" fontId="11" fillId="5" borderId="0" applyBorder="0" applyProtection="0"/>
    <xf numFmtId="0" fontId="12" fillId="0" borderId="0" applyBorder="0" applyProtection="0"/>
    <xf numFmtId="0" fontId="13" fillId="6" borderId="0" applyBorder="0" applyProtection="0"/>
    <xf numFmtId="0" fontId="13" fillId="7" borderId="0" applyBorder="0" applyProtection="0"/>
    <xf numFmtId="0" fontId="12" fillId="8" borderId="0" applyBorder="0" applyProtection="0"/>
    <xf numFmtId="0" fontId="14" fillId="9" borderId="0" applyBorder="0" applyProtection="0"/>
    <xf numFmtId="0" fontId="14" fillId="10" borderId="0" applyBorder="0" applyProtection="0"/>
    <xf numFmtId="49" fontId="5" fillId="0" borderId="0" applyBorder="0" applyProtection="0">
      <alignment horizontal="left" vertical="top" wrapText="1"/>
    </xf>
    <xf numFmtId="0" fontId="14" fillId="11" borderId="0" applyBorder="0" applyProtection="0"/>
  </cellStyleXfs>
  <cellXfs count="144">
    <xf numFmtId="0" fontId="0" fillId="0" borderId="0" xfId="0"/>
    <xf numFmtId="0" fontId="1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16" fillId="1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8" fillId="11" borderId="2" xfId="0" applyFont="1" applyFill="1" applyBorder="1" applyAlignment="1">
      <alignment horizontal="center" wrapText="1"/>
    </xf>
    <xf numFmtId="0" fontId="19" fillId="13" borderId="2" xfId="0" applyFont="1" applyFill="1" applyBorder="1" applyAlignment="1" applyProtection="1">
      <alignment horizontal="center" vertical="center" wrapText="1"/>
      <protection locked="0"/>
    </xf>
    <xf numFmtId="0" fontId="19" fillId="13" borderId="2" xfId="0" applyFont="1" applyFill="1" applyBorder="1" applyAlignment="1" applyProtection="1">
      <alignment horizontal="center" vertical="center" wrapText="1"/>
      <protection hidden="1"/>
    </xf>
    <xf numFmtId="0" fontId="20" fillId="11" borderId="2" xfId="0" applyFont="1" applyFill="1" applyBorder="1" applyAlignment="1">
      <alignment horizontal="center"/>
    </xf>
    <xf numFmtId="0" fontId="19" fillId="13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18" fillId="8" borderId="2" xfId="0" applyFont="1" applyFill="1" applyBorder="1" applyAlignment="1">
      <alignment horizontal="center" wrapText="1"/>
    </xf>
    <xf numFmtId="0" fontId="19" fillId="14" borderId="2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>
      <alignment horizontal="center"/>
    </xf>
    <xf numFmtId="0" fontId="19" fillId="14" borderId="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Border="1"/>
    <xf numFmtId="0" fontId="0" fillId="0" borderId="0" xfId="0" applyBorder="1"/>
    <xf numFmtId="0" fontId="14" fillId="0" borderId="0" xfId="21" applyFill="1"/>
    <xf numFmtId="0" fontId="15" fillId="0" borderId="0" xfId="0" applyFont="1" applyBorder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49" fontId="1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Font="1"/>
    <xf numFmtId="0" fontId="22" fillId="0" borderId="0" xfId="0" applyFont="1" applyBorder="1" applyAlignment="1">
      <alignment horizontal="center"/>
    </xf>
    <xf numFmtId="166" fontId="21" fillId="0" borderId="0" xfId="0" applyNumberFormat="1" applyFont="1" applyBorder="1"/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65" fontId="0" fillId="18" borderId="2" xfId="0" applyNumberFormat="1" applyFill="1" applyBorder="1" applyAlignment="1">
      <alignment wrapText="1"/>
    </xf>
    <xf numFmtId="49" fontId="0" fillId="18" borderId="2" xfId="0" applyNumberFormat="1" applyFont="1" applyFill="1" applyBorder="1" applyAlignment="1">
      <alignment wrapText="1"/>
    </xf>
    <xf numFmtId="49" fontId="0" fillId="17" borderId="3" xfId="0" applyNumberFormat="1" applyFont="1" applyFill="1" applyBorder="1" applyAlignment="1">
      <alignment wrapText="1"/>
    </xf>
    <xf numFmtId="49" fontId="15" fillId="15" borderId="3" xfId="0" applyNumberFormat="1" applyFont="1" applyFill="1" applyBorder="1" applyAlignment="1">
      <alignment wrapText="1"/>
    </xf>
    <xf numFmtId="165" fontId="0" fillId="16" borderId="3" xfId="0" applyNumberFormat="1" applyFont="1" applyFill="1" applyBorder="1" applyAlignment="1">
      <alignment horizontal="right"/>
    </xf>
    <xf numFmtId="0" fontId="0" fillId="20" borderId="3" xfId="0" applyFont="1" applyFill="1" applyBorder="1" applyAlignment="1">
      <alignment horizontal="right"/>
    </xf>
    <xf numFmtId="0" fontId="0" fillId="21" borderId="3" xfId="0" applyFont="1" applyFill="1" applyBorder="1" applyAlignment="1">
      <alignment horizontal="right"/>
    </xf>
    <xf numFmtId="0" fontId="0" fillId="22" borderId="3" xfId="0" applyFont="1" applyFill="1" applyBorder="1" applyAlignment="1">
      <alignment horizontal="right"/>
    </xf>
    <xf numFmtId="0" fontId="21" fillId="0" borderId="0" xfId="0" applyFont="1" applyBorder="1"/>
    <xf numFmtId="0" fontId="0" fillId="24" borderId="0" xfId="0" applyFill="1"/>
    <xf numFmtId="0" fontId="0" fillId="18" borderId="0" xfId="0" applyFill="1" applyBorder="1"/>
    <xf numFmtId="0" fontId="0" fillId="16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25" borderId="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/>
    <xf numFmtId="0" fontId="0" fillId="27" borderId="2" xfId="0" applyFill="1" applyBorder="1" applyAlignment="1">
      <alignment horizontal="center" vertical="center"/>
    </xf>
    <xf numFmtId="0" fontId="0" fillId="28" borderId="2" xfId="0" applyFill="1" applyBorder="1" applyAlignment="1">
      <alignment horizontal="center" vertical="center"/>
    </xf>
    <xf numFmtId="0" fontId="0" fillId="29" borderId="0" xfId="0" applyFill="1"/>
    <xf numFmtId="166" fontId="0" fillId="0" borderId="0" xfId="0" applyNumberFormat="1"/>
    <xf numFmtId="0" fontId="21" fillId="30" borderId="2" xfId="0" applyFont="1" applyFill="1" applyBorder="1"/>
    <xf numFmtId="0" fontId="0" fillId="17" borderId="3" xfId="0" applyFont="1" applyFill="1" applyBorder="1"/>
    <xf numFmtId="0" fontId="0" fillId="0" borderId="0" xfId="0" applyFont="1"/>
    <xf numFmtId="0" fontId="0" fillId="0" borderId="0" xfId="0"/>
    <xf numFmtId="0" fontId="0" fillId="0" borderId="0" xfId="0" applyFont="1"/>
    <xf numFmtId="0" fontId="22" fillId="26" borderId="0" xfId="0" applyFont="1" applyFill="1" applyBorder="1" applyAlignment="1">
      <alignment horizontal="center"/>
    </xf>
    <xf numFmtId="166" fontId="21" fillId="26" borderId="0" xfId="0" applyNumberFormat="1" applyFont="1" applyFill="1" applyBorder="1"/>
    <xf numFmtId="0" fontId="0" fillId="28" borderId="0" xfId="0" applyFill="1"/>
    <xf numFmtId="0" fontId="0" fillId="30" borderId="0" xfId="0" applyFont="1" applyFill="1" applyAlignment="1">
      <alignment horizontal="center" vertical="center"/>
    </xf>
    <xf numFmtId="0" fontId="0" fillId="30" borderId="0" xfId="0" applyFill="1"/>
    <xf numFmtId="0" fontId="24" fillId="0" borderId="0" xfId="0" applyFont="1" applyAlignment="1">
      <alignment horizontal="center" vertical="center"/>
    </xf>
    <xf numFmtId="0" fontId="24" fillId="11" borderId="4" xfId="0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Protection="1">
      <protection hidden="1"/>
    </xf>
    <xf numFmtId="0" fontId="26" fillId="12" borderId="4" xfId="0" applyFont="1" applyFill="1" applyBorder="1" applyAlignment="1" applyProtection="1">
      <alignment horizontal="center" vertical="center"/>
      <protection hidden="1"/>
    </xf>
    <xf numFmtId="0" fontId="27" fillId="12" borderId="6" xfId="0" applyFont="1" applyFill="1" applyBorder="1" applyAlignment="1" applyProtection="1">
      <alignment horizontal="center" vertical="center" wrapText="1"/>
      <protection hidden="1"/>
    </xf>
    <xf numFmtId="49" fontId="27" fillId="12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32" borderId="7" xfId="0" applyFont="1" applyFill="1" applyBorder="1" applyAlignment="1" applyProtection="1">
      <alignment horizontal="center" vertical="center"/>
      <protection hidden="1"/>
    </xf>
    <xf numFmtId="165" fontId="24" fillId="32" borderId="8" xfId="0" applyNumberFormat="1" applyFont="1" applyFill="1" applyBorder="1" applyAlignment="1" applyProtection="1">
      <alignment horizontal="center" vertical="center"/>
      <protection hidden="1"/>
    </xf>
    <xf numFmtId="0" fontId="24" fillId="32" borderId="9" xfId="0" applyFont="1" applyFill="1" applyBorder="1" applyAlignment="1" applyProtection="1">
      <alignment horizontal="center" vertical="center"/>
      <protection hidden="1"/>
    </xf>
    <xf numFmtId="0" fontId="24" fillId="11" borderId="10" xfId="0" applyFont="1" applyFill="1" applyBorder="1" applyAlignment="1" applyProtection="1">
      <alignment horizontal="center" vertical="center"/>
      <protection hidden="1"/>
    </xf>
    <xf numFmtId="165" fontId="24" fillId="11" borderId="2" xfId="0" applyNumberFormat="1" applyFont="1" applyFill="1" applyBorder="1" applyAlignment="1" applyProtection="1">
      <alignment horizontal="center" vertical="center"/>
      <protection hidden="1"/>
    </xf>
    <xf numFmtId="0" fontId="24" fillId="11" borderId="11" xfId="0" applyFont="1" applyFill="1" applyBorder="1" applyAlignment="1" applyProtection="1">
      <alignment horizontal="center" vertical="center"/>
      <protection hidden="1"/>
    </xf>
    <xf numFmtId="0" fontId="24" fillId="32" borderId="10" xfId="0" applyFont="1" applyFill="1" applyBorder="1" applyAlignment="1" applyProtection="1">
      <alignment horizontal="center" vertical="center"/>
      <protection hidden="1"/>
    </xf>
    <xf numFmtId="165" fontId="24" fillId="32" borderId="2" xfId="0" applyNumberFormat="1" applyFont="1" applyFill="1" applyBorder="1" applyAlignment="1" applyProtection="1">
      <alignment horizontal="center" vertical="center"/>
      <protection hidden="1"/>
    </xf>
    <xf numFmtId="0" fontId="24" fillId="32" borderId="11" xfId="0" applyFont="1" applyFill="1" applyBorder="1" applyAlignment="1" applyProtection="1">
      <alignment horizontal="center" vertical="center"/>
      <protection hidden="1"/>
    </xf>
    <xf numFmtId="0" fontId="24" fillId="11" borderId="12" xfId="0" applyFont="1" applyFill="1" applyBorder="1" applyAlignment="1" applyProtection="1">
      <alignment horizontal="center" vertical="center"/>
      <protection hidden="1"/>
    </xf>
    <xf numFmtId="165" fontId="24" fillId="11" borderId="13" xfId="0" applyNumberFormat="1" applyFont="1" applyFill="1" applyBorder="1" applyAlignment="1" applyProtection="1">
      <alignment horizontal="center" vertical="center"/>
      <protection hidden="1"/>
    </xf>
    <xf numFmtId="0" fontId="24" fillId="11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29" fillId="12" borderId="4" xfId="0" applyFont="1" applyFill="1" applyBorder="1" applyAlignment="1" applyProtection="1">
      <alignment horizontal="center" vertical="center"/>
      <protection hidden="1"/>
    </xf>
    <xf numFmtId="0" fontId="27" fillId="12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49" fontId="0" fillId="0" borderId="0" xfId="0" applyNumberFormat="1" applyAlignment="1">
      <alignment wrapText="1"/>
    </xf>
    <xf numFmtId="49" fontId="31" fillId="28" borderId="0" xfId="0" applyNumberFormat="1" applyFont="1" applyFill="1" applyAlignment="1">
      <alignment wrapText="1"/>
    </xf>
    <xf numFmtId="49" fontId="14" fillId="0" borderId="0" xfId="23" applyFont="1" applyAlignment="1">
      <alignment horizontal="center" vertical="center" wrapText="1"/>
    </xf>
    <xf numFmtId="49" fontId="33" fillId="0" borderId="0" xfId="0" applyNumberFormat="1" applyFont="1" applyAlignment="1">
      <alignment horizontal="left" vertical="center" wrapText="1"/>
    </xf>
    <xf numFmtId="49" fontId="33" fillId="0" borderId="0" xfId="0" applyNumberFormat="1" applyFont="1" applyAlignment="1">
      <alignment wrapText="1"/>
    </xf>
    <xf numFmtId="49" fontId="0" fillId="20" borderId="0" xfId="0" applyNumberFormat="1" applyFont="1" applyFill="1" applyAlignment="1">
      <alignment wrapText="1"/>
    </xf>
    <xf numFmtId="49" fontId="0" fillId="0" borderId="0" xfId="0" applyNumberFormat="1" applyAlignment="1">
      <alignment horizontal="left" wrapText="1"/>
    </xf>
    <xf numFmtId="49" fontId="0" fillId="10" borderId="0" xfId="0" applyNumberFormat="1" applyFont="1" applyFill="1" applyAlignment="1">
      <alignment wrapText="1"/>
    </xf>
    <xf numFmtId="0" fontId="3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33" borderId="0" xfId="0" applyFill="1"/>
    <xf numFmtId="0" fontId="19" fillId="34" borderId="0" xfId="0" applyFont="1" applyFill="1" applyBorder="1" applyAlignment="1" applyProtection="1">
      <alignment horizontal="center" vertical="center" wrapText="1"/>
      <protection hidden="1"/>
    </xf>
    <xf numFmtId="0" fontId="21" fillId="19" borderId="0" xfId="0" applyNumberFormat="1" applyFont="1" applyFill="1" applyAlignment="1">
      <alignment horizontal="center" vertical="center"/>
    </xf>
    <xf numFmtId="0" fontId="0" fillId="0" borderId="0" xfId="0" applyAlignment="1"/>
    <xf numFmtId="0" fontId="29" fillId="12" borderId="15" xfId="0" applyFont="1" applyFill="1" applyBorder="1" applyAlignment="1" applyProtection="1">
      <alignment horizontal="center" vertical="center"/>
      <protection hidden="1"/>
    </xf>
    <xf numFmtId="0" fontId="0" fillId="35" borderId="0" xfId="0" applyFill="1"/>
    <xf numFmtId="0" fontId="22" fillId="15" borderId="3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1" fillId="17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3" fillId="11" borderId="0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center" vertical="center"/>
    </xf>
    <xf numFmtId="49" fontId="15" fillId="23" borderId="3" xfId="0" applyNumberFormat="1" applyFont="1" applyFill="1" applyBorder="1" applyAlignment="1">
      <alignment horizontal="left" vertical="center" wrapText="1"/>
    </xf>
    <xf numFmtId="0" fontId="21" fillId="11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3" fillId="26" borderId="0" xfId="0" applyNumberFormat="1" applyFont="1" applyFill="1" applyBorder="1" applyAlignment="1">
      <alignment horizontal="center" vertical="center" wrapText="1"/>
    </xf>
    <xf numFmtId="49" fontId="22" fillId="11" borderId="2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hidden="1"/>
    </xf>
    <xf numFmtId="0" fontId="24" fillId="11" borderId="0" xfId="0" applyFont="1" applyFill="1" applyAlignment="1">
      <alignment horizontal="center" vertical="center"/>
    </xf>
    <xf numFmtId="0" fontId="25" fillId="31" borderId="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center" vertical="top" wrapText="1"/>
    </xf>
    <xf numFmtId="49" fontId="32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center" wrapText="1"/>
    </xf>
  </cellXfs>
  <cellStyles count="25">
    <cellStyle name="Accent" xfId="17" xr:uid="{00000000-0005-0000-0000-000000000000}"/>
    <cellStyle name="Accent 1" xfId="18" xr:uid="{00000000-0005-0000-0000-000001000000}"/>
    <cellStyle name="Accent 2" xfId="19" xr:uid="{00000000-0005-0000-0000-000002000000}"/>
    <cellStyle name="Accent 3" xfId="20" xr:uid="{00000000-0005-0000-0000-000003000000}"/>
    <cellStyle name="Bad" xfId="14" xr:uid="{00000000-0005-0000-0000-000004000000}"/>
    <cellStyle name="blad" xfId="21" xr:uid="{00000000-0005-0000-0000-000005000000}"/>
    <cellStyle name="Bold" xfId="23" xr:uid="{00000000-0005-0000-0000-000006000000}"/>
    <cellStyle name="dobrze" xfId="22" xr:uid="{00000000-0005-0000-0000-000007000000}"/>
    <cellStyle name="Error" xfId="16" xr:uid="{00000000-0005-0000-0000-000008000000}"/>
    <cellStyle name="Footnote" xfId="10" xr:uid="{00000000-0005-0000-0000-000009000000}"/>
    <cellStyle name="Good" xfId="12" xr:uid="{00000000-0005-0000-0000-00000A000000}"/>
    <cellStyle name="Heading" xfId="5" xr:uid="{00000000-0005-0000-0000-00000B000000}"/>
    <cellStyle name="Heading 1" xfId="6" xr:uid="{00000000-0005-0000-0000-00000C000000}"/>
    <cellStyle name="Heading 2" xfId="7" xr:uid="{00000000-0005-0000-0000-00000D000000}"/>
    <cellStyle name="Nagłówek" xfId="3" xr:uid="{00000000-0005-0000-0000-00000E000000}"/>
    <cellStyle name="Nagłówek1" xfId="4" xr:uid="{00000000-0005-0000-0000-00000F000000}"/>
    <cellStyle name="Neutral" xfId="13" xr:uid="{00000000-0005-0000-0000-000010000000}"/>
    <cellStyle name="Normalny" xfId="0" builtinId="0"/>
    <cellStyle name="Note" xfId="9" xr:uid="{00000000-0005-0000-0000-000012000000}"/>
    <cellStyle name="Status" xfId="11" xr:uid="{00000000-0005-0000-0000-000013000000}"/>
    <cellStyle name="Text" xfId="8" xr:uid="{00000000-0005-0000-0000-000014000000}"/>
    <cellStyle name="Warning" xfId="15" xr:uid="{00000000-0005-0000-0000-000015000000}"/>
    <cellStyle name="Wynik" xfId="1" xr:uid="{00000000-0005-0000-0000-000016000000}"/>
    <cellStyle name="Wynik2" xfId="2" xr:uid="{00000000-0005-0000-0000-000017000000}"/>
    <cellStyle name="Zawod" xfId="24" xr:uid="{00000000-0005-0000-0000-000018000000}"/>
  </cellStyles>
  <dxfs count="7">
    <dxf>
      <font>
        <b/>
        <sz val="12"/>
        <color rgb="FF000000"/>
        <name val="Calibri"/>
      </font>
      <fill>
        <patternFill>
          <bgColor rgb="FFFF0000"/>
        </patternFill>
      </fill>
    </dxf>
    <dxf>
      <font>
        <b/>
        <sz val="12"/>
        <color rgb="FF000000"/>
        <name val="Calibri"/>
      </font>
      <fill>
        <patternFill>
          <bgColor rgb="FFFF0000"/>
        </patternFill>
      </fill>
    </dxf>
    <dxf>
      <font>
        <b/>
        <sz val="12"/>
        <color rgb="FF000000"/>
        <name val="Calibri"/>
      </font>
      <fill>
        <patternFill>
          <bgColor rgb="FFFF0000"/>
        </patternFill>
      </fill>
    </dxf>
    <dxf>
      <font>
        <b/>
        <sz val="12"/>
        <color rgb="FF000000"/>
        <name val="Calibri"/>
      </font>
      <fill>
        <patternFill>
          <bgColor rgb="FFFF0000"/>
        </patternFill>
      </fill>
    </dxf>
    <dxf>
      <font>
        <b/>
        <sz val="12"/>
        <color rgb="FF000000"/>
        <name val="Calibri"/>
      </font>
      <fill>
        <patternFill>
          <bgColor rgb="FF3DEB3D"/>
        </patternFill>
      </fill>
    </dxf>
    <dxf>
      <font>
        <b/>
        <sz val="12"/>
        <color rgb="FF000000"/>
        <name val="Calibri"/>
      </font>
      <fill>
        <patternFill>
          <bgColor rgb="FF3DEB3D"/>
        </patternFill>
      </fill>
    </dxf>
    <dxf>
      <font>
        <b/>
        <sz val="12"/>
        <color rgb="FF000000"/>
        <name val="Calibri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3DEB3D"/>
      <rgbColor rgb="FF0000FF"/>
      <rgbColor rgb="FFFFFF00"/>
      <rgbColor rgb="FFFF00FF"/>
      <rgbColor rgb="FFFCFCFC"/>
      <rgbColor rgb="FFC5000B"/>
      <rgbColor rgb="FF006600"/>
      <rgbColor rgb="FF000080"/>
      <rgbColor rgb="FF996600"/>
      <rgbColor rgb="FF800080"/>
      <rgbColor rgb="FF008080"/>
      <rgbColor rgb="FFC2E0AE"/>
      <rgbColor rgb="FF808080"/>
      <rgbColor rgb="FF5B9BD5"/>
      <rgbColor rgb="FF993366"/>
      <rgbColor rgb="FFFFFFCC"/>
      <rgbColor rgb="FFCCFFFF"/>
      <rgbColor rgb="FF660066"/>
      <rgbColor rgb="FFE6E905"/>
      <rgbColor rgb="FF2A6099"/>
      <rgbColor rgb="FFDDDDDD"/>
      <rgbColor rgb="FF00000A"/>
      <rgbColor rgb="FFFF00FF"/>
      <rgbColor rgb="FFFFFA00"/>
      <rgbColor rgb="FFFFFBCC"/>
      <rgbColor rgb="FF800080"/>
      <rgbColor rgb="FFCC0000"/>
      <rgbColor rgb="FF008080"/>
      <rgbColor rgb="FF0000FF"/>
      <rgbColor rgb="FF00B0F0"/>
      <rgbColor rgb="FFDEEAF6"/>
      <rgbColor rgb="FFCCFFCC"/>
      <rgbColor rgb="FFFFF9AE"/>
      <rgbColor rgb="FFE6E6E6"/>
      <rgbColor rgb="FFF8AA97"/>
      <rgbColor rgb="FFEDEDED"/>
      <rgbColor rgb="FFFFCCCC"/>
      <rgbColor rgb="FF3366FF"/>
      <rgbColor rgb="FFEEEEEE"/>
      <rgbColor rgb="FF89C765"/>
      <rgbColor rgb="FFFFC200"/>
      <rgbColor rgb="FFFFE200"/>
      <rgbColor rgb="FFFFF200"/>
      <rgbColor rgb="FF3465A4"/>
      <rgbColor rgb="FFE0EFD4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5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9"/>
  <sheetViews>
    <sheetView zoomScale="75" zoomScaleNormal="75" workbookViewId="0">
      <selection activeCell="E10" sqref="E10"/>
    </sheetView>
  </sheetViews>
  <sheetFormatPr defaultRowHeight="15" x14ac:dyDescent="0.25"/>
  <cols>
    <col min="1" max="1" width="22.28515625" style="1" customWidth="1"/>
    <col min="2" max="2" width="21.42578125" style="2" customWidth="1"/>
    <col min="3" max="3" width="31.5703125" style="2" customWidth="1"/>
    <col min="4" max="4" width="19" customWidth="1"/>
    <col min="5" max="5" width="20.7109375" style="3" customWidth="1"/>
    <col min="6" max="6" width="21.7109375" customWidth="1"/>
    <col min="7" max="7" width="42.7109375" style="2" customWidth="1"/>
    <col min="8" max="8" width="9.28515625" style="2" customWidth="1"/>
    <col min="9" max="9" width="8.5703125" customWidth="1"/>
    <col min="10" max="11" width="10.7109375" customWidth="1"/>
    <col min="12" max="12" width="35.28515625" customWidth="1"/>
    <col min="13" max="13" width="8.5703125" customWidth="1"/>
    <col min="14" max="14" width="17.7109375" customWidth="1"/>
    <col min="15" max="15" width="73.5703125" customWidth="1"/>
    <col min="16" max="1025" width="8.5703125" customWidth="1"/>
  </cols>
  <sheetData>
    <row r="1" spans="1:8" ht="68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7"/>
    </row>
    <row r="2" spans="1:8" ht="18.75" x14ac:dyDescent="0.3">
      <c r="A2" s="8">
        <v>1</v>
      </c>
      <c r="B2" s="9"/>
      <c r="C2" s="10" t="str">
        <f t="shared" ref="C2:C33" si="0">IF(B2="","Brak odpowiedzi w cz. I","OK")</f>
        <v>Brak odpowiedzi w cz. I</v>
      </c>
      <c r="D2" s="11">
        <v>1</v>
      </c>
      <c r="E2" s="9"/>
      <c r="F2" s="12"/>
      <c r="G2" s="13" t="str">
        <f t="shared" ref="G2:G11" si="1">IF(E2="",IF(F2="","Brak odpowiedzi na oba pytania",IF(E2="","Brak odpowiedzi na I pytanie",IF(F2="","Brak odpowiedzi na II pytanie",IF(E2=F2,"Wartości w pytaniu nie mogą być takie same","OK")))),IF(E2="","Brak odpowiedzi na I pytanie",IF(F2="","Brak odpowiedzi na II pytanie",IF(E2=F2,"Wartości w pytaniu nie mogą być takie same","OK"))))</f>
        <v>Brak odpowiedzi na oba pytania</v>
      </c>
    </row>
    <row r="3" spans="1:8" ht="18.75" x14ac:dyDescent="0.3">
      <c r="A3" s="14">
        <v>2</v>
      </c>
      <c r="B3" s="15"/>
      <c r="C3" s="10" t="str">
        <f t="shared" si="0"/>
        <v>Brak odpowiedzi w cz. I</v>
      </c>
      <c r="D3" s="16">
        <v>2</v>
      </c>
      <c r="E3" s="15"/>
      <c r="F3" s="17"/>
      <c r="G3" s="13" t="str">
        <f t="shared" si="1"/>
        <v>Brak odpowiedzi na oba pytania</v>
      </c>
    </row>
    <row r="4" spans="1:8" ht="18.75" x14ac:dyDescent="0.3">
      <c r="A4" s="8">
        <v>3</v>
      </c>
      <c r="B4" s="9"/>
      <c r="C4" s="10" t="str">
        <f t="shared" si="0"/>
        <v>Brak odpowiedzi w cz. I</v>
      </c>
      <c r="D4" s="11">
        <v>3</v>
      </c>
      <c r="E4" s="9"/>
      <c r="F4" s="12"/>
      <c r="G4" s="13" t="str">
        <f t="shared" si="1"/>
        <v>Brak odpowiedzi na oba pytania</v>
      </c>
    </row>
    <row r="5" spans="1:8" ht="18.75" x14ac:dyDescent="0.3">
      <c r="A5" s="14">
        <v>4</v>
      </c>
      <c r="B5" s="15"/>
      <c r="C5" s="10" t="str">
        <f t="shared" si="0"/>
        <v>Brak odpowiedzi w cz. I</v>
      </c>
      <c r="D5" s="16">
        <v>4</v>
      </c>
      <c r="E5" s="15"/>
      <c r="F5" s="17"/>
      <c r="G5" s="13" t="str">
        <f t="shared" si="1"/>
        <v>Brak odpowiedzi na oba pytania</v>
      </c>
    </row>
    <row r="6" spans="1:8" ht="18.75" x14ac:dyDescent="0.3">
      <c r="A6" s="8">
        <v>5</v>
      </c>
      <c r="B6" s="9"/>
      <c r="C6" s="10" t="str">
        <f t="shared" si="0"/>
        <v>Brak odpowiedzi w cz. I</v>
      </c>
      <c r="D6" s="11">
        <v>5</v>
      </c>
      <c r="E6" s="9"/>
      <c r="F6" s="12"/>
      <c r="G6" s="13" t="str">
        <f t="shared" si="1"/>
        <v>Brak odpowiedzi na oba pytania</v>
      </c>
    </row>
    <row r="7" spans="1:8" ht="18.75" x14ac:dyDescent="0.3">
      <c r="A7" s="14">
        <v>6</v>
      </c>
      <c r="B7" s="15"/>
      <c r="C7" s="10" t="str">
        <f t="shared" si="0"/>
        <v>Brak odpowiedzi w cz. I</v>
      </c>
      <c r="D7" s="16">
        <v>6</v>
      </c>
      <c r="E7" s="15"/>
      <c r="F7" s="17"/>
      <c r="G7" s="13" t="str">
        <f t="shared" si="1"/>
        <v>Brak odpowiedzi na oba pytania</v>
      </c>
    </row>
    <row r="8" spans="1:8" ht="18.75" x14ac:dyDescent="0.3">
      <c r="A8" s="8">
        <v>7</v>
      </c>
      <c r="B8" s="9"/>
      <c r="C8" s="10" t="str">
        <f t="shared" si="0"/>
        <v>Brak odpowiedzi w cz. I</v>
      </c>
      <c r="D8" s="11">
        <v>7</v>
      </c>
      <c r="E8" s="9"/>
      <c r="F8" s="12"/>
      <c r="G8" s="13" t="str">
        <f t="shared" si="1"/>
        <v>Brak odpowiedzi na oba pytania</v>
      </c>
    </row>
    <row r="9" spans="1:8" ht="18.75" x14ac:dyDescent="0.3">
      <c r="A9" s="14">
        <v>8</v>
      </c>
      <c r="B9" s="15"/>
      <c r="C9" s="10" t="str">
        <f t="shared" si="0"/>
        <v>Brak odpowiedzi w cz. I</v>
      </c>
      <c r="D9" s="16">
        <v>8</v>
      </c>
      <c r="E9" s="15"/>
      <c r="F9" s="17"/>
      <c r="G9" s="13" t="str">
        <f t="shared" si="1"/>
        <v>Brak odpowiedzi na oba pytania</v>
      </c>
    </row>
    <row r="10" spans="1:8" ht="18.75" x14ac:dyDescent="0.3">
      <c r="A10" s="8">
        <v>9</v>
      </c>
      <c r="B10" s="9"/>
      <c r="C10" s="10" t="str">
        <f t="shared" si="0"/>
        <v>Brak odpowiedzi w cz. I</v>
      </c>
      <c r="D10" s="11">
        <v>9</v>
      </c>
      <c r="E10" s="9"/>
      <c r="F10" s="12"/>
      <c r="G10" s="13" t="str">
        <f t="shared" si="1"/>
        <v>Brak odpowiedzi na oba pytania</v>
      </c>
    </row>
    <row r="11" spans="1:8" ht="18.75" x14ac:dyDescent="0.3">
      <c r="A11" s="14">
        <v>10</v>
      </c>
      <c r="B11" s="15"/>
      <c r="C11" s="10" t="str">
        <f t="shared" si="0"/>
        <v>Brak odpowiedzi w cz. I</v>
      </c>
      <c r="D11" s="16">
        <v>10</v>
      </c>
      <c r="E11" s="15"/>
      <c r="F11" s="17"/>
      <c r="G11" s="13" t="str">
        <f t="shared" si="1"/>
        <v>Brak odpowiedzi na oba pytania</v>
      </c>
    </row>
    <row r="12" spans="1:8" ht="18.75" x14ac:dyDescent="0.3">
      <c r="A12" s="8">
        <v>11</v>
      </c>
      <c r="B12" s="9"/>
      <c r="C12" s="10" t="str">
        <f t="shared" si="0"/>
        <v>Brak odpowiedzi w cz. I</v>
      </c>
      <c r="D12" s="18"/>
      <c r="E12" s="19"/>
      <c r="F12" s="18"/>
      <c r="G12" s="20"/>
      <c r="H12" s="21"/>
    </row>
    <row r="13" spans="1:8" ht="18.75" x14ac:dyDescent="0.3">
      <c r="A13" s="14">
        <v>12</v>
      </c>
      <c r="B13" s="15"/>
      <c r="C13" s="10" t="str">
        <f t="shared" si="0"/>
        <v>Brak odpowiedzi w cz. I</v>
      </c>
      <c r="D13" s="18"/>
      <c r="E13" s="18"/>
      <c r="F13" s="19"/>
      <c r="G13" s="21"/>
      <c r="H13" s="21"/>
    </row>
    <row r="14" spans="1:8" ht="18.75" x14ac:dyDescent="0.3">
      <c r="A14" s="8">
        <v>13</v>
      </c>
      <c r="B14" s="9"/>
      <c r="C14" s="10" t="str">
        <f t="shared" si="0"/>
        <v>Brak odpowiedzi w cz. I</v>
      </c>
      <c r="D14" s="18"/>
      <c r="E14" s="18"/>
      <c r="F14" s="19"/>
      <c r="G14" s="21"/>
      <c r="H14" s="21"/>
    </row>
    <row r="15" spans="1:8" ht="18.75" x14ac:dyDescent="0.3">
      <c r="A15" s="14">
        <v>14</v>
      </c>
      <c r="B15" s="15"/>
      <c r="C15" s="10" t="str">
        <f t="shared" si="0"/>
        <v>Brak odpowiedzi w cz. I</v>
      </c>
      <c r="D15" s="18"/>
      <c r="E15" s="18"/>
      <c r="F15" s="19"/>
      <c r="G15" s="21"/>
      <c r="H15" s="21"/>
    </row>
    <row r="16" spans="1:8" ht="18.75" x14ac:dyDescent="0.3">
      <c r="A16" s="8">
        <v>15</v>
      </c>
      <c r="B16" s="9"/>
      <c r="C16" s="10" t="str">
        <f t="shared" si="0"/>
        <v>Brak odpowiedzi w cz. I</v>
      </c>
      <c r="D16" s="18"/>
      <c r="E16" s="22"/>
      <c r="F16" s="19"/>
      <c r="G16" s="21"/>
      <c r="H16" s="21"/>
    </row>
    <row r="17" spans="1:10" ht="18.75" x14ac:dyDescent="0.3">
      <c r="A17" s="14">
        <v>16</v>
      </c>
      <c r="B17" s="15"/>
      <c r="C17" s="10" t="str">
        <f t="shared" si="0"/>
        <v>Brak odpowiedzi w cz. I</v>
      </c>
      <c r="D17" s="18"/>
      <c r="E17" s="19"/>
      <c r="F17" s="18"/>
      <c r="G17" s="21"/>
      <c r="H17" s="21"/>
    </row>
    <row r="18" spans="1:10" ht="18.75" x14ac:dyDescent="0.3">
      <c r="A18" s="8">
        <v>17</v>
      </c>
      <c r="B18" s="9"/>
      <c r="C18" s="10" t="str">
        <f t="shared" si="0"/>
        <v>Brak odpowiedzi w cz. I</v>
      </c>
      <c r="D18" s="18"/>
      <c r="E18" s="19"/>
      <c r="F18" s="18"/>
      <c r="G18" s="21"/>
      <c r="H18" s="21"/>
    </row>
    <row r="19" spans="1:10" ht="18.75" x14ac:dyDescent="0.3">
      <c r="A19" s="14">
        <v>18</v>
      </c>
      <c r="B19" s="15"/>
      <c r="C19" s="10" t="str">
        <f t="shared" si="0"/>
        <v>Brak odpowiedzi w cz. I</v>
      </c>
      <c r="D19" s="18"/>
      <c r="E19" s="19"/>
      <c r="F19" s="18"/>
      <c r="G19" s="21"/>
      <c r="H19" s="21"/>
      <c r="J19" s="2"/>
    </row>
    <row r="20" spans="1:10" ht="18.75" x14ac:dyDescent="0.3">
      <c r="A20" s="8">
        <v>19</v>
      </c>
      <c r="B20" s="9"/>
      <c r="C20" s="10" t="str">
        <f t="shared" si="0"/>
        <v>Brak odpowiedzi w cz. I</v>
      </c>
    </row>
    <row r="21" spans="1:10" ht="18.75" x14ac:dyDescent="0.3">
      <c r="A21" s="14">
        <v>20</v>
      </c>
      <c r="B21" s="15"/>
      <c r="C21" s="10" t="str">
        <f t="shared" si="0"/>
        <v>Brak odpowiedzi w cz. I</v>
      </c>
    </row>
    <row r="22" spans="1:10" ht="18.75" x14ac:dyDescent="0.3">
      <c r="A22" s="8">
        <v>21</v>
      </c>
      <c r="B22" s="9"/>
      <c r="C22" s="10" t="str">
        <f t="shared" si="0"/>
        <v>Brak odpowiedzi w cz. I</v>
      </c>
    </row>
    <row r="23" spans="1:10" ht="18.75" x14ac:dyDescent="0.3">
      <c r="A23" s="14">
        <v>22</v>
      </c>
      <c r="B23" s="15"/>
      <c r="C23" s="10" t="str">
        <f t="shared" si="0"/>
        <v>Brak odpowiedzi w cz. I</v>
      </c>
    </row>
    <row r="24" spans="1:10" ht="18.75" x14ac:dyDescent="0.3">
      <c r="A24" s="8">
        <v>23</v>
      </c>
      <c r="B24" s="9"/>
      <c r="C24" s="10" t="str">
        <f t="shared" si="0"/>
        <v>Brak odpowiedzi w cz. I</v>
      </c>
    </row>
    <row r="25" spans="1:10" ht="18.75" x14ac:dyDescent="0.3">
      <c r="A25" s="14">
        <v>24</v>
      </c>
      <c r="B25" s="15"/>
      <c r="C25" s="10" t="str">
        <f t="shared" si="0"/>
        <v>Brak odpowiedzi w cz. I</v>
      </c>
    </row>
    <row r="26" spans="1:10" ht="18.75" x14ac:dyDescent="0.3">
      <c r="A26" s="8">
        <v>25</v>
      </c>
      <c r="B26" s="9"/>
      <c r="C26" s="10" t="str">
        <f t="shared" si="0"/>
        <v>Brak odpowiedzi w cz. I</v>
      </c>
    </row>
    <row r="27" spans="1:10" ht="18.75" x14ac:dyDescent="0.3">
      <c r="A27" s="14">
        <v>26</v>
      </c>
      <c r="B27" s="15"/>
      <c r="C27" s="10" t="str">
        <f t="shared" si="0"/>
        <v>Brak odpowiedzi w cz. I</v>
      </c>
    </row>
    <row r="28" spans="1:10" ht="18.75" x14ac:dyDescent="0.3">
      <c r="A28" s="8">
        <v>27</v>
      </c>
      <c r="B28" s="9"/>
      <c r="C28" s="10" t="str">
        <f t="shared" si="0"/>
        <v>Brak odpowiedzi w cz. I</v>
      </c>
    </row>
    <row r="29" spans="1:10" ht="18.75" x14ac:dyDescent="0.3">
      <c r="A29" s="14">
        <v>28</v>
      </c>
      <c r="B29" s="15"/>
      <c r="C29" s="10" t="str">
        <f t="shared" si="0"/>
        <v>Brak odpowiedzi w cz. I</v>
      </c>
    </row>
    <row r="30" spans="1:10" ht="18.75" x14ac:dyDescent="0.3">
      <c r="A30" s="8">
        <v>29</v>
      </c>
      <c r="B30" s="9"/>
      <c r="C30" s="10" t="str">
        <f t="shared" si="0"/>
        <v>Brak odpowiedzi w cz. I</v>
      </c>
    </row>
    <row r="31" spans="1:10" ht="18.75" x14ac:dyDescent="0.3">
      <c r="A31" s="14">
        <v>30</v>
      </c>
      <c r="B31" s="15"/>
      <c r="C31" s="10" t="str">
        <f t="shared" si="0"/>
        <v>Brak odpowiedzi w cz. I</v>
      </c>
    </row>
    <row r="32" spans="1:10" ht="18.75" x14ac:dyDescent="0.3">
      <c r="A32" s="8">
        <v>31</v>
      </c>
      <c r="B32" s="9"/>
      <c r="C32" s="10" t="str">
        <f t="shared" si="0"/>
        <v>Brak odpowiedzi w cz. I</v>
      </c>
    </row>
    <row r="33" spans="1:3" ht="18.75" x14ac:dyDescent="0.3">
      <c r="A33" s="14">
        <v>32</v>
      </c>
      <c r="B33" s="15"/>
      <c r="C33" s="10" t="str">
        <f t="shared" si="0"/>
        <v>Brak odpowiedzi w cz. I</v>
      </c>
    </row>
    <row r="34" spans="1:3" ht="18.75" x14ac:dyDescent="0.3">
      <c r="A34" s="8">
        <v>33</v>
      </c>
      <c r="B34" s="9"/>
      <c r="C34" s="10" t="str">
        <f t="shared" ref="C34:C61" si="2">IF(B34="","Brak odpowiedzi w cz. I","OK")</f>
        <v>Brak odpowiedzi w cz. I</v>
      </c>
    </row>
    <row r="35" spans="1:3" ht="18.75" x14ac:dyDescent="0.3">
      <c r="A35" s="14">
        <v>34</v>
      </c>
      <c r="B35" s="15"/>
      <c r="C35" s="10" t="str">
        <f t="shared" si="2"/>
        <v>Brak odpowiedzi w cz. I</v>
      </c>
    </row>
    <row r="36" spans="1:3" ht="18.75" x14ac:dyDescent="0.3">
      <c r="A36" s="8">
        <v>35</v>
      </c>
      <c r="B36" s="9"/>
      <c r="C36" s="10" t="str">
        <f t="shared" si="2"/>
        <v>Brak odpowiedzi w cz. I</v>
      </c>
    </row>
    <row r="37" spans="1:3" ht="18.75" x14ac:dyDescent="0.3">
      <c r="A37" s="14">
        <v>36</v>
      </c>
      <c r="B37" s="15"/>
      <c r="C37" s="10" t="str">
        <f t="shared" si="2"/>
        <v>Brak odpowiedzi w cz. I</v>
      </c>
    </row>
    <row r="38" spans="1:3" ht="18.75" x14ac:dyDescent="0.3">
      <c r="A38" s="8">
        <v>37</v>
      </c>
      <c r="B38" s="9"/>
      <c r="C38" s="10" t="str">
        <f t="shared" si="2"/>
        <v>Brak odpowiedzi w cz. I</v>
      </c>
    </row>
    <row r="39" spans="1:3" ht="18.75" x14ac:dyDescent="0.3">
      <c r="A39" s="14">
        <v>38</v>
      </c>
      <c r="B39" s="15"/>
      <c r="C39" s="10" t="str">
        <f t="shared" si="2"/>
        <v>Brak odpowiedzi w cz. I</v>
      </c>
    </row>
    <row r="40" spans="1:3" ht="18.75" x14ac:dyDescent="0.3">
      <c r="A40" s="8">
        <v>39</v>
      </c>
      <c r="B40" s="9"/>
      <c r="C40" s="10" t="str">
        <f t="shared" si="2"/>
        <v>Brak odpowiedzi w cz. I</v>
      </c>
    </row>
    <row r="41" spans="1:3" ht="18.75" x14ac:dyDescent="0.3">
      <c r="A41" s="14">
        <v>40</v>
      </c>
      <c r="B41" s="15"/>
      <c r="C41" s="10" t="str">
        <f t="shared" si="2"/>
        <v>Brak odpowiedzi w cz. I</v>
      </c>
    </row>
    <row r="42" spans="1:3" ht="18.75" x14ac:dyDescent="0.3">
      <c r="A42" s="8">
        <v>41</v>
      </c>
      <c r="B42" s="9"/>
      <c r="C42" s="10" t="str">
        <f t="shared" si="2"/>
        <v>Brak odpowiedzi w cz. I</v>
      </c>
    </row>
    <row r="43" spans="1:3" ht="18.75" x14ac:dyDescent="0.3">
      <c r="A43" s="14">
        <v>42</v>
      </c>
      <c r="B43" s="15"/>
      <c r="C43" s="10" t="str">
        <f t="shared" si="2"/>
        <v>Brak odpowiedzi w cz. I</v>
      </c>
    </row>
    <row r="44" spans="1:3" ht="18.75" x14ac:dyDescent="0.3">
      <c r="A44" s="8">
        <v>43</v>
      </c>
      <c r="B44" s="9"/>
      <c r="C44" s="10" t="str">
        <f t="shared" si="2"/>
        <v>Brak odpowiedzi w cz. I</v>
      </c>
    </row>
    <row r="45" spans="1:3" ht="18.75" x14ac:dyDescent="0.3">
      <c r="A45" s="14">
        <v>44</v>
      </c>
      <c r="B45" s="15"/>
      <c r="C45" s="10" t="str">
        <f t="shared" si="2"/>
        <v>Brak odpowiedzi w cz. I</v>
      </c>
    </row>
    <row r="46" spans="1:3" ht="18.75" x14ac:dyDescent="0.3">
      <c r="A46" s="8">
        <v>45</v>
      </c>
      <c r="B46" s="9"/>
      <c r="C46" s="10" t="str">
        <f t="shared" si="2"/>
        <v>Brak odpowiedzi w cz. I</v>
      </c>
    </row>
    <row r="47" spans="1:3" ht="18.75" x14ac:dyDescent="0.3">
      <c r="A47" s="14">
        <v>46</v>
      </c>
      <c r="B47" s="15"/>
      <c r="C47" s="10" t="str">
        <f t="shared" si="2"/>
        <v>Brak odpowiedzi w cz. I</v>
      </c>
    </row>
    <row r="48" spans="1:3" ht="18.75" x14ac:dyDescent="0.3">
      <c r="A48" s="8">
        <v>47</v>
      </c>
      <c r="B48" s="9"/>
      <c r="C48" s="10" t="str">
        <f t="shared" si="2"/>
        <v>Brak odpowiedzi w cz. I</v>
      </c>
    </row>
    <row r="49" spans="1:12" ht="18.75" x14ac:dyDescent="0.3">
      <c r="A49" s="14">
        <v>48</v>
      </c>
      <c r="B49" s="15"/>
      <c r="C49" s="10" t="str">
        <f t="shared" si="2"/>
        <v>Brak odpowiedzi w cz. I</v>
      </c>
    </row>
    <row r="50" spans="1:12" ht="18.75" x14ac:dyDescent="0.3">
      <c r="A50" s="8">
        <v>49</v>
      </c>
      <c r="B50" s="9"/>
      <c r="C50" s="10" t="str">
        <f t="shared" si="2"/>
        <v>Brak odpowiedzi w cz. I</v>
      </c>
    </row>
    <row r="51" spans="1:12" ht="18.75" x14ac:dyDescent="0.3">
      <c r="A51" s="14">
        <v>50</v>
      </c>
      <c r="B51" s="15"/>
      <c r="C51" s="10" t="str">
        <f t="shared" si="2"/>
        <v>Brak odpowiedzi w cz. I</v>
      </c>
    </row>
    <row r="52" spans="1:12" ht="18.75" x14ac:dyDescent="0.3">
      <c r="A52" s="8">
        <v>51</v>
      </c>
      <c r="B52" s="9"/>
      <c r="C52" s="10" t="str">
        <f t="shared" si="2"/>
        <v>Brak odpowiedzi w cz. I</v>
      </c>
    </row>
    <row r="53" spans="1:12" ht="18.75" x14ac:dyDescent="0.3">
      <c r="A53" s="14">
        <v>52</v>
      </c>
      <c r="B53" s="15"/>
      <c r="C53" s="10" t="str">
        <f t="shared" si="2"/>
        <v>Brak odpowiedzi w cz. I</v>
      </c>
    </row>
    <row r="54" spans="1:12" ht="18.75" x14ac:dyDescent="0.3">
      <c r="A54" s="8">
        <v>53</v>
      </c>
      <c r="B54" s="9"/>
      <c r="C54" s="10" t="str">
        <f t="shared" si="2"/>
        <v>Brak odpowiedzi w cz. I</v>
      </c>
    </row>
    <row r="55" spans="1:12" ht="18.75" x14ac:dyDescent="0.3">
      <c r="A55" s="14">
        <v>54</v>
      </c>
      <c r="B55" s="15"/>
      <c r="C55" s="10" t="str">
        <f t="shared" si="2"/>
        <v>Brak odpowiedzi w cz. I</v>
      </c>
    </row>
    <row r="56" spans="1:12" ht="18.75" x14ac:dyDescent="0.3">
      <c r="A56" s="8">
        <v>55</v>
      </c>
      <c r="B56" s="9"/>
      <c r="C56" s="10" t="str">
        <f t="shared" si="2"/>
        <v>Brak odpowiedzi w cz. I</v>
      </c>
    </row>
    <row r="57" spans="1:12" ht="18.75" x14ac:dyDescent="0.3">
      <c r="A57" s="14">
        <v>56</v>
      </c>
      <c r="B57" s="15"/>
      <c r="C57" s="10" t="str">
        <f t="shared" si="2"/>
        <v>Brak odpowiedzi w cz. I</v>
      </c>
    </row>
    <row r="58" spans="1:12" ht="18.75" x14ac:dyDescent="0.3">
      <c r="A58" s="8">
        <v>57</v>
      </c>
      <c r="B58" s="9"/>
      <c r="C58" s="10" t="str">
        <f t="shared" si="2"/>
        <v>Brak odpowiedzi w cz. I</v>
      </c>
    </row>
    <row r="59" spans="1:12" ht="18.75" x14ac:dyDescent="0.3">
      <c r="A59" s="14">
        <v>58</v>
      </c>
      <c r="B59" s="15"/>
      <c r="C59" s="10" t="str">
        <f t="shared" si="2"/>
        <v>Brak odpowiedzi w cz. I</v>
      </c>
    </row>
    <row r="60" spans="1:12" ht="18.75" x14ac:dyDescent="0.3">
      <c r="A60" s="8">
        <v>59</v>
      </c>
      <c r="B60" s="9"/>
      <c r="C60" s="10" t="str">
        <f t="shared" si="2"/>
        <v>Brak odpowiedzi w cz. I</v>
      </c>
    </row>
    <row r="61" spans="1:12" ht="18.75" x14ac:dyDescent="0.3">
      <c r="A61" s="14">
        <v>60</v>
      </c>
      <c r="B61" s="15"/>
      <c r="C61" s="10" t="str">
        <f t="shared" si="2"/>
        <v>Brak odpowiedzi w cz. I</v>
      </c>
    </row>
    <row r="62" spans="1:12" x14ac:dyDescent="0.25">
      <c r="A62" s="23"/>
      <c r="B62" s="21"/>
      <c r="C62" s="21"/>
      <c r="D62" s="24"/>
      <c r="E62" s="19"/>
      <c r="F62" s="18"/>
      <c r="G62" s="21"/>
      <c r="H62" s="21"/>
      <c r="I62" s="18"/>
      <c r="J62" s="18"/>
      <c r="K62" s="18"/>
      <c r="L62" s="18"/>
    </row>
    <row r="63" spans="1:12" ht="39" customHeight="1" x14ac:dyDescent="0.25">
      <c r="A63" s="23"/>
      <c r="B63" s="18"/>
      <c r="C63" s="111"/>
      <c r="D63" s="25"/>
      <c r="E63" s="19"/>
      <c r="F63" s="18"/>
      <c r="G63" s="26"/>
      <c r="H63" s="21"/>
      <c r="I63" s="18"/>
      <c r="J63" s="18"/>
      <c r="K63" s="18"/>
      <c r="L63" s="18"/>
    </row>
    <row r="64" spans="1:12" x14ac:dyDescent="0.25">
      <c r="A64" s="23"/>
      <c r="B64" s="18"/>
      <c r="C64" s="18"/>
      <c r="D64" s="25"/>
      <c r="E64" s="19"/>
      <c r="F64" s="18"/>
      <c r="G64" s="26"/>
      <c r="H64" s="21"/>
      <c r="I64" s="18"/>
      <c r="J64" s="18"/>
      <c r="K64" s="18"/>
      <c r="L64" s="18"/>
    </row>
    <row r="65" spans="1:12" x14ac:dyDescent="0.25">
      <c r="A65" s="23"/>
      <c r="B65" s="18"/>
      <c r="C65" s="18"/>
      <c r="D65" s="25"/>
      <c r="E65" s="27"/>
      <c r="F65" s="18"/>
      <c r="G65" s="26"/>
      <c r="H65" s="21"/>
      <c r="I65" s="18"/>
      <c r="J65" s="18"/>
      <c r="K65" s="18"/>
      <c r="L65" s="18"/>
    </row>
    <row r="66" spans="1:12" x14ac:dyDescent="0.25">
      <c r="A66" s="23"/>
      <c r="B66" s="18"/>
      <c r="C66" s="18"/>
      <c r="D66" s="25"/>
      <c r="E66" s="19"/>
      <c r="F66" s="18"/>
      <c r="G66" s="26"/>
      <c r="H66" s="21"/>
      <c r="I66" s="18"/>
      <c r="J66" s="18"/>
      <c r="K66" s="18"/>
      <c r="L66" s="18"/>
    </row>
    <row r="67" spans="1:12" x14ac:dyDescent="0.25">
      <c r="A67" s="23"/>
      <c r="B67" s="18"/>
      <c r="C67" s="18"/>
      <c r="D67" s="25"/>
      <c r="E67" s="19"/>
      <c r="F67" s="18"/>
      <c r="G67" s="26"/>
      <c r="H67" s="21"/>
      <c r="I67" s="18"/>
      <c r="J67" s="18"/>
      <c r="K67" s="18"/>
      <c r="L67" s="18"/>
    </row>
    <row r="68" spans="1:12" x14ac:dyDescent="0.25">
      <c r="A68" s="23"/>
      <c r="B68" s="18"/>
      <c r="C68" s="18"/>
      <c r="D68" s="25"/>
      <c r="E68" s="19"/>
      <c r="F68" s="18"/>
      <c r="G68" s="26"/>
      <c r="H68" s="21"/>
      <c r="I68" s="18"/>
      <c r="J68" s="18"/>
      <c r="K68" s="18"/>
      <c r="L68" s="18"/>
    </row>
    <row r="69" spans="1:12" x14ac:dyDescent="0.25">
      <c r="A69" s="23"/>
      <c r="B69" s="18"/>
      <c r="C69" s="18"/>
      <c r="D69" s="25"/>
      <c r="E69" s="19"/>
      <c r="F69" s="18"/>
      <c r="G69" s="26"/>
      <c r="H69" s="21"/>
      <c r="I69" s="18"/>
      <c r="J69" s="18"/>
      <c r="K69" s="18"/>
      <c r="L69" s="18"/>
    </row>
    <row r="70" spans="1:12" x14ac:dyDescent="0.25">
      <c r="A70" s="23"/>
      <c r="B70" s="18"/>
      <c r="C70" s="18"/>
      <c r="D70" s="25"/>
      <c r="E70" s="19"/>
      <c r="F70" s="18"/>
      <c r="G70" s="26"/>
      <c r="H70" s="21"/>
      <c r="I70" s="18"/>
      <c r="J70" s="18"/>
      <c r="K70" s="18"/>
      <c r="L70" s="18"/>
    </row>
    <row r="71" spans="1:12" x14ac:dyDescent="0.25">
      <c r="A71" s="23"/>
      <c r="B71" s="18"/>
      <c r="C71" s="18"/>
      <c r="D71" s="25"/>
      <c r="E71" s="19"/>
      <c r="F71" s="18"/>
      <c r="G71" s="26"/>
      <c r="H71" s="21"/>
      <c r="I71" s="18"/>
      <c r="J71" s="18"/>
      <c r="K71" s="18"/>
      <c r="L71" s="18"/>
    </row>
    <row r="72" spans="1:12" x14ac:dyDescent="0.25">
      <c r="A72" s="23"/>
      <c r="B72" s="18"/>
      <c r="C72" s="18"/>
      <c r="D72" s="25"/>
      <c r="E72" s="19"/>
      <c r="F72" s="18"/>
      <c r="G72" s="26"/>
      <c r="H72" s="21"/>
      <c r="I72" s="18"/>
      <c r="J72" s="18"/>
      <c r="K72" s="18"/>
      <c r="L72" s="18"/>
    </row>
    <row r="73" spans="1:12" x14ac:dyDescent="0.25">
      <c r="A73" s="23"/>
      <c r="B73" s="18"/>
      <c r="C73" s="18"/>
      <c r="D73" s="25"/>
      <c r="E73" s="19"/>
      <c r="F73" s="18"/>
      <c r="G73" s="26"/>
      <c r="H73" s="21"/>
      <c r="I73" s="18"/>
      <c r="J73" s="18"/>
      <c r="K73" s="18"/>
      <c r="L73" s="18"/>
    </row>
    <row r="74" spans="1:12" x14ac:dyDescent="0.25">
      <c r="A74" s="23"/>
      <c r="B74" s="18"/>
      <c r="C74" s="18"/>
      <c r="D74" s="25"/>
      <c r="E74" s="19"/>
      <c r="F74" s="18"/>
      <c r="G74" s="26"/>
      <c r="H74" s="21"/>
      <c r="I74" s="18"/>
      <c r="J74" s="18"/>
      <c r="K74" s="18"/>
      <c r="L74" s="18"/>
    </row>
    <row r="75" spans="1:12" x14ac:dyDescent="0.25">
      <c r="A75" s="23"/>
      <c r="B75" s="21"/>
      <c r="C75" s="21"/>
      <c r="D75" s="18"/>
      <c r="E75" s="19"/>
      <c r="F75" s="18"/>
      <c r="G75" s="21"/>
      <c r="H75" s="21"/>
      <c r="I75" s="18"/>
      <c r="J75" s="18"/>
      <c r="K75" s="18"/>
      <c r="L75" s="18"/>
    </row>
    <row r="76" spans="1:12" x14ac:dyDescent="0.25">
      <c r="A76" s="23"/>
      <c r="B76" s="21"/>
      <c r="C76" s="21"/>
      <c r="D76" s="18"/>
      <c r="E76" s="19"/>
      <c r="F76" s="18"/>
      <c r="G76" s="21"/>
      <c r="H76" s="21"/>
      <c r="I76" s="18"/>
      <c r="J76" s="18"/>
      <c r="K76" s="18"/>
      <c r="L76" s="18"/>
    </row>
    <row r="77" spans="1:12" x14ac:dyDescent="0.25">
      <c r="A77" s="23"/>
      <c r="B77" s="21"/>
      <c r="C77" s="21"/>
      <c r="D77" s="18"/>
      <c r="E77" s="19"/>
      <c r="F77" s="18"/>
      <c r="G77" s="21"/>
      <c r="H77" s="21"/>
      <c r="I77" s="18"/>
      <c r="J77" s="18"/>
      <c r="K77" s="18"/>
      <c r="L77" s="18"/>
    </row>
    <row r="78" spans="1:12" x14ac:dyDescent="0.25">
      <c r="A78" s="20"/>
      <c r="B78" s="28"/>
      <c r="C78" s="28"/>
      <c r="D78" s="18"/>
      <c r="E78" s="18"/>
      <c r="F78" s="18"/>
      <c r="G78" s="18"/>
      <c r="H78" s="18"/>
      <c r="I78" s="18"/>
      <c r="J78" s="18"/>
      <c r="K78" s="18"/>
      <c r="L78" s="18"/>
    </row>
    <row r="79" spans="1:12" x14ac:dyDescent="0.25">
      <c r="A79" s="20"/>
      <c r="B79" s="20"/>
      <c r="C79" s="20"/>
      <c r="D79" s="29"/>
      <c r="E79" s="29"/>
      <c r="F79" s="29"/>
      <c r="G79" s="29"/>
      <c r="H79" s="29"/>
      <c r="I79" s="29"/>
      <c r="J79" s="29"/>
      <c r="K79" s="29"/>
      <c r="L79" s="18"/>
    </row>
    <row r="80" spans="1:12" x14ac:dyDescent="0.25">
      <c r="A80" s="29"/>
      <c r="B80" s="30"/>
      <c r="C80" s="30"/>
      <c r="D80" s="31"/>
      <c r="E80" s="31"/>
      <c r="F80" s="31"/>
      <c r="G80" s="31"/>
      <c r="H80" s="31"/>
      <c r="I80" s="31"/>
      <c r="J80" s="31"/>
      <c r="K80" s="31"/>
      <c r="L80" s="18"/>
    </row>
    <row r="81" spans="1:15" x14ac:dyDescent="0.25">
      <c r="A81" s="29"/>
      <c r="B81" s="30"/>
      <c r="C81" s="30"/>
      <c r="D81" s="31"/>
      <c r="E81" s="31"/>
      <c r="F81" s="31"/>
      <c r="G81" s="31"/>
      <c r="H81" s="31"/>
      <c r="I81" s="31"/>
      <c r="J81" s="31"/>
      <c r="K81" s="31"/>
      <c r="L81" s="18"/>
    </row>
    <row r="82" spans="1:15" x14ac:dyDescent="0.25">
      <c r="A82" s="29"/>
      <c r="B82" s="30"/>
      <c r="C82" s="30"/>
      <c r="D82" s="31"/>
      <c r="E82" s="31"/>
      <c r="F82" s="31"/>
      <c r="G82" s="31"/>
      <c r="H82" s="31"/>
      <c r="I82" s="31"/>
      <c r="J82" s="31"/>
      <c r="K82" s="31"/>
      <c r="L82" s="18"/>
    </row>
    <row r="83" spans="1:15" x14ac:dyDescent="0.25">
      <c r="A83" s="29"/>
      <c r="B83" s="30"/>
      <c r="C83" s="30"/>
      <c r="D83" s="31"/>
      <c r="E83" s="31"/>
      <c r="F83" s="31"/>
      <c r="G83" s="31"/>
      <c r="H83" s="31"/>
      <c r="I83" s="31"/>
      <c r="J83" s="31"/>
      <c r="K83" s="31"/>
      <c r="L83" s="18"/>
    </row>
    <row r="84" spans="1:15" x14ac:dyDescent="0.25">
      <c r="A84" s="29"/>
      <c r="B84" s="30"/>
      <c r="C84" s="30"/>
      <c r="D84" s="31"/>
      <c r="E84" s="31"/>
      <c r="F84" s="31"/>
      <c r="G84" s="31"/>
      <c r="H84" s="31"/>
      <c r="I84" s="31"/>
      <c r="J84" s="31"/>
      <c r="K84" s="31"/>
      <c r="L84" s="18"/>
    </row>
    <row r="85" spans="1:15" x14ac:dyDescent="0.25">
      <c r="A85" s="29"/>
      <c r="B85" s="30"/>
      <c r="C85" s="30"/>
      <c r="D85" s="31"/>
      <c r="E85" s="31"/>
      <c r="F85" s="31"/>
      <c r="G85" s="31"/>
      <c r="H85" s="31"/>
      <c r="I85" s="31"/>
      <c r="J85" s="31"/>
      <c r="K85" s="31"/>
      <c r="L85" s="18"/>
    </row>
    <row r="86" spans="1:15" x14ac:dyDescent="0.25">
      <c r="A86" s="29"/>
      <c r="B86" s="30"/>
      <c r="C86" s="30"/>
      <c r="D86" s="31"/>
      <c r="E86" s="31"/>
      <c r="F86" s="31"/>
      <c r="G86" s="31"/>
      <c r="H86" s="31"/>
      <c r="I86" s="31"/>
      <c r="J86" s="31"/>
      <c r="K86" s="31"/>
      <c r="L86" s="18"/>
    </row>
    <row r="87" spans="1:15" x14ac:dyDescent="0.25">
      <c r="A87" s="29"/>
      <c r="B87" s="30"/>
      <c r="C87" s="30"/>
      <c r="D87" s="31"/>
      <c r="E87" s="31"/>
      <c r="F87" s="31"/>
      <c r="G87" s="31"/>
      <c r="H87" s="31"/>
      <c r="I87" s="31"/>
      <c r="J87" s="31"/>
      <c r="K87" s="31"/>
      <c r="L87" s="18"/>
    </row>
    <row r="88" spans="1:15" x14ac:dyDescent="0.25">
      <c r="A88" s="29"/>
      <c r="B88" s="30"/>
      <c r="C88" s="30"/>
      <c r="D88" s="31"/>
      <c r="E88" s="31"/>
      <c r="F88" s="31"/>
      <c r="G88" s="31"/>
      <c r="H88" s="31"/>
      <c r="I88" s="31"/>
      <c r="J88" s="31"/>
      <c r="K88" s="31"/>
      <c r="L88" s="18"/>
    </row>
    <row r="89" spans="1:15" x14ac:dyDescent="0.25">
      <c r="A89" s="29"/>
      <c r="B89" s="30"/>
      <c r="C89" s="30"/>
      <c r="D89" s="31"/>
      <c r="E89" s="31"/>
      <c r="F89" s="31"/>
      <c r="G89" s="31"/>
      <c r="H89" s="31"/>
      <c r="I89" s="31"/>
      <c r="J89" s="31"/>
      <c r="K89" s="31"/>
      <c r="L89" s="18"/>
    </row>
    <row r="90" spans="1:15" x14ac:dyDescent="0.25">
      <c r="A90" s="29"/>
      <c r="B90" s="30"/>
      <c r="C90" s="30"/>
      <c r="D90" s="31"/>
      <c r="E90" s="31"/>
      <c r="F90" s="31"/>
      <c r="G90" s="31"/>
      <c r="H90" s="31"/>
      <c r="I90" s="31"/>
      <c r="J90" s="31"/>
      <c r="K90" s="31"/>
      <c r="L90" s="18"/>
    </row>
    <row r="91" spans="1:15" x14ac:dyDescent="0.25">
      <c r="A91" s="29"/>
      <c r="B91" s="30"/>
      <c r="C91" s="30"/>
      <c r="D91" s="31"/>
      <c r="E91" s="31"/>
      <c r="F91" s="31"/>
      <c r="G91" s="31"/>
      <c r="H91" s="31"/>
      <c r="I91" s="31"/>
      <c r="J91" s="31"/>
      <c r="K91" s="31"/>
      <c r="L91" s="18"/>
    </row>
    <row r="92" spans="1:15" x14ac:dyDescent="0.25">
      <c r="A92" s="29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24"/>
    </row>
    <row r="93" spans="1:15" x14ac:dyDescent="0.25">
      <c r="A93" s="29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/>
    </row>
    <row r="94" spans="1:15" x14ac:dyDescent="0.25">
      <c r="A94" s="29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18"/>
    </row>
    <row r="95" spans="1:15" x14ac:dyDescent="0.25">
      <c r="A95" s="29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18"/>
      <c r="M95" s="18"/>
      <c r="N95" s="18"/>
      <c r="O95" s="18"/>
    </row>
    <row r="96" spans="1:15" x14ac:dyDescent="0.25">
      <c r="A96" s="29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18"/>
      <c r="M96" s="18"/>
      <c r="N96" s="18"/>
      <c r="O96" s="18"/>
    </row>
    <row r="97" spans="1:15" x14ac:dyDescent="0.25">
      <c r="A97" s="23"/>
      <c r="B97" s="21"/>
      <c r="C97" s="21"/>
      <c r="D97" s="18"/>
      <c r="E97" s="19"/>
      <c r="F97" s="18"/>
      <c r="G97" s="21"/>
      <c r="H97" s="21"/>
      <c r="I97" s="18"/>
      <c r="J97" s="18"/>
      <c r="K97" s="18"/>
      <c r="L97" s="18"/>
      <c r="M97" s="18"/>
      <c r="N97" s="18"/>
      <c r="O97" s="18"/>
    </row>
    <row r="98" spans="1:15" ht="33.6" customHeight="1" x14ac:dyDescent="0.25">
      <c r="A98" s="33"/>
      <c r="B98" s="34"/>
      <c r="C98" s="34"/>
      <c r="D98" s="35"/>
      <c r="E98" s="35"/>
      <c r="F98" s="35"/>
      <c r="G98" s="35"/>
      <c r="H98" s="35"/>
      <c r="I98" s="35"/>
      <c r="J98" s="35"/>
      <c r="K98" s="35"/>
      <c r="L98" s="36"/>
      <c r="M98" s="18"/>
      <c r="N98" s="36"/>
      <c r="O98" s="18"/>
    </row>
    <row r="99" spans="1:15" ht="33.6" customHeight="1" x14ac:dyDescent="0.25">
      <c r="A99" s="37"/>
      <c r="B99" s="34"/>
      <c r="C99" s="34"/>
      <c r="D99" s="35"/>
      <c r="E99" s="35"/>
      <c r="F99" s="35"/>
      <c r="G99" s="35"/>
      <c r="H99" s="35"/>
      <c r="I99" s="35"/>
      <c r="J99" s="35"/>
      <c r="K99" s="35"/>
      <c r="L99" s="36"/>
      <c r="M99" s="18"/>
      <c r="N99" s="36"/>
      <c r="O99" s="18"/>
    </row>
    <row r="100" spans="1:15" ht="46.35" customHeight="1" x14ac:dyDescent="0.25">
      <c r="A100" s="38"/>
      <c r="B100" s="21"/>
      <c r="C100" s="21"/>
      <c r="D100" s="35"/>
      <c r="E100" s="35"/>
      <c r="F100" s="35"/>
      <c r="G100" s="35"/>
      <c r="H100" s="35"/>
      <c r="I100" s="35"/>
      <c r="J100" s="35"/>
      <c r="K100" s="35"/>
      <c r="L100" s="35"/>
      <c r="M100" s="18"/>
      <c r="N100" s="33"/>
      <c r="O100" s="18"/>
    </row>
    <row r="101" spans="1:15" ht="31.15" customHeight="1" x14ac:dyDescent="0.25">
      <c r="A101" s="39"/>
      <c r="B101" s="21"/>
      <c r="C101" s="21"/>
      <c r="D101" s="35"/>
      <c r="E101" s="35"/>
      <c r="F101" s="35"/>
      <c r="G101" s="35"/>
      <c r="H101" s="35"/>
      <c r="I101" s="35"/>
      <c r="J101" s="35"/>
      <c r="K101" s="35"/>
      <c r="L101" s="35"/>
      <c r="M101" s="18"/>
      <c r="N101" s="18"/>
      <c r="O101" s="18"/>
    </row>
    <row r="102" spans="1:15" ht="31.15" customHeight="1" x14ac:dyDescent="0.25">
      <c r="A102" s="39"/>
      <c r="B102" s="21"/>
      <c r="C102" s="21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5" x14ac:dyDescent="0.25">
      <c r="A103" s="23"/>
      <c r="B103" s="21"/>
      <c r="C103" s="21"/>
      <c r="D103" s="40"/>
      <c r="E103" s="40"/>
      <c r="F103" s="40"/>
      <c r="G103" s="40"/>
      <c r="H103" s="40"/>
      <c r="I103" s="40"/>
      <c r="J103" s="40"/>
      <c r="K103" s="40"/>
      <c r="L103" s="18"/>
    </row>
    <row r="104" spans="1:15" x14ac:dyDescent="0.25">
      <c r="A104" s="23"/>
      <c r="B104" s="21"/>
      <c r="C104" s="21"/>
      <c r="D104" s="40"/>
      <c r="E104" s="40"/>
      <c r="F104" s="40"/>
      <c r="G104" s="40"/>
      <c r="H104" s="40"/>
      <c r="I104" s="40"/>
      <c r="J104" s="40"/>
      <c r="K104" s="40"/>
      <c r="L104" s="18"/>
    </row>
    <row r="105" spans="1:15" x14ac:dyDescent="0.25">
      <c r="A105" s="23"/>
      <c r="B105" s="21"/>
      <c r="C105" s="21"/>
      <c r="D105" s="40"/>
      <c r="E105" s="40"/>
      <c r="F105" s="40"/>
      <c r="G105" s="40"/>
      <c r="H105" s="40"/>
      <c r="I105" s="40"/>
      <c r="J105" s="40"/>
      <c r="K105" s="40"/>
      <c r="L105" s="18"/>
    </row>
    <row r="106" spans="1:15" x14ac:dyDescent="0.25">
      <c r="A106" s="23"/>
      <c r="B106" s="21"/>
      <c r="C106" s="21"/>
      <c r="D106" s="40"/>
      <c r="E106" s="40"/>
      <c r="F106" s="40"/>
      <c r="G106" s="40"/>
      <c r="H106" s="40"/>
      <c r="I106" s="40"/>
      <c r="J106" s="40"/>
      <c r="K106" s="40"/>
      <c r="L106" s="18"/>
    </row>
    <row r="107" spans="1:15" ht="56.65" customHeight="1" x14ac:dyDescent="0.25">
      <c r="A107" s="38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36"/>
    </row>
    <row r="108" spans="1:15" x14ac:dyDescent="0.25">
      <c r="A108" s="18"/>
      <c r="B108" s="21"/>
      <c r="C108" s="21"/>
      <c r="D108" s="29"/>
      <c r="E108" s="29"/>
      <c r="F108" s="29"/>
      <c r="G108" s="29"/>
      <c r="H108" s="29"/>
      <c r="I108" s="29"/>
      <c r="J108" s="29"/>
      <c r="K108" s="29"/>
      <c r="L108" s="36"/>
    </row>
    <row r="109" spans="1:15" x14ac:dyDescent="0.25">
      <c r="A109" s="23"/>
      <c r="B109" s="21"/>
      <c r="C109" s="21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5" x14ac:dyDescent="0.25">
      <c r="A110" s="23"/>
      <c r="B110" s="21"/>
      <c r="C110" s="21"/>
      <c r="D110" s="18"/>
      <c r="E110" s="18"/>
      <c r="F110" s="18"/>
      <c r="G110" s="41"/>
      <c r="H110" s="18"/>
      <c r="I110" s="18"/>
      <c r="J110" s="18"/>
      <c r="K110" s="18"/>
      <c r="L110" s="18"/>
    </row>
    <row r="111" spans="1:15" x14ac:dyDescent="0.25">
      <c r="A111" s="23"/>
      <c r="B111" s="21"/>
      <c r="C111" s="21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5" x14ac:dyDescent="0.25">
      <c r="A112" s="23"/>
      <c r="B112" s="21"/>
      <c r="C112" s="21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x14ac:dyDescent="0.25">
      <c r="A113" s="42"/>
      <c r="B113" s="43"/>
      <c r="C113" s="43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25">
      <c r="A114" s="23"/>
      <c r="B114" s="21"/>
      <c r="C114" s="21"/>
      <c r="D114" s="18"/>
      <c r="E114" s="19"/>
      <c r="F114" s="18"/>
      <c r="G114" s="21"/>
      <c r="H114" s="21"/>
      <c r="I114" s="18"/>
      <c r="J114" s="18"/>
      <c r="K114" s="18"/>
      <c r="L114" s="18"/>
    </row>
    <row r="115" spans="1:12" ht="30" customHeight="1" x14ac:dyDescent="0.25">
      <c r="A115" s="44"/>
      <c r="B115" s="21"/>
      <c r="C115" s="21"/>
      <c r="D115" s="18"/>
      <c r="E115" s="19"/>
      <c r="F115" s="18"/>
      <c r="G115" s="21"/>
      <c r="H115" s="21"/>
      <c r="I115" s="18"/>
      <c r="J115" s="18"/>
      <c r="K115" s="18"/>
      <c r="L115" s="35"/>
    </row>
    <row r="116" spans="1:12" ht="30" customHeight="1" x14ac:dyDescent="0.25">
      <c r="A116" s="44"/>
      <c r="B116" s="21"/>
      <c r="C116" s="21"/>
      <c r="D116" s="18"/>
      <c r="E116" s="19"/>
      <c r="F116" s="18"/>
      <c r="G116" s="21"/>
      <c r="H116" s="21"/>
      <c r="I116" s="18"/>
      <c r="J116" s="18"/>
      <c r="K116" s="18"/>
      <c r="L116" s="35"/>
    </row>
    <row r="117" spans="1:12" x14ac:dyDescent="0.25">
      <c r="A117" s="23"/>
      <c r="B117" s="21"/>
      <c r="C117" s="21"/>
      <c r="D117" s="18"/>
      <c r="E117" s="19"/>
      <c r="F117" s="18"/>
      <c r="G117" s="21"/>
      <c r="H117" s="21"/>
      <c r="I117" s="18"/>
      <c r="J117" s="18"/>
      <c r="K117" s="18"/>
      <c r="L117" s="18"/>
    </row>
    <row r="118" spans="1:12" ht="28.35" customHeight="1" x14ac:dyDescent="0.25">
      <c r="A118" s="38"/>
      <c r="B118" s="21"/>
      <c r="C118" s="21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x14ac:dyDescent="0.25">
      <c r="A119" s="23"/>
      <c r="B119" s="21"/>
      <c r="C119" s="21"/>
      <c r="D119" s="18"/>
      <c r="E119" s="19"/>
      <c r="F119" s="18"/>
      <c r="G119" s="21"/>
      <c r="H119" s="21"/>
      <c r="I119" s="18"/>
      <c r="J119" s="18"/>
      <c r="K119" s="18"/>
      <c r="L119" s="18"/>
    </row>
    <row r="120" spans="1:12" x14ac:dyDescent="0.25">
      <c r="A120" s="45"/>
      <c r="B120" s="21"/>
      <c r="C120" s="21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x14ac:dyDescent="0.25">
      <c r="A121" s="23"/>
      <c r="B121" s="21"/>
      <c r="C121" s="21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57.4" customHeight="1" x14ac:dyDescent="0.25">
      <c r="A122" s="38"/>
      <c r="B122" s="21"/>
      <c r="C122" s="21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x14ac:dyDescent="0.25">
      <c r="A123" s="23"/>
      <c r="B123" s="21"/>
      <c r="C123" s="21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x14ac:dyDescent="0.25">
      <c r="A124" s="45"/>
      <c r="B124" s="21"/>
      <c r="C124" s="21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x14ac:dyDescent="0.25">
      <c r="A125" s="23"/>
      <c r="B125" s="21"/>
      <c r="C125" s="21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x14ac:dyDescent="0.25">
      <c r="A126" s="23"/>
      <c r="B126" s="21"/>
      <c r="C126" s="21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x14ac:dyDescent="0.25">
      <c r="A127" s="23"/>
      <c r="B127" s="21"/>
      <c r="C127" s="21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x14ac:dyDescent="0.25">
      <c r="A128" s="23"/>
      <c r="B128" s="21"/>
      <c r="C128" s="21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x14ac:dyDescent="0.25">
      <c r="A129" s="23"/>
      <c r="B129" s="21"/>
      <c r="C129" s="21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x14ac:dyDescent="0.25">
      <c r="A130" s="23"/>
      <c r="B130" s="21"/>
      <c r="C130" s="21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x14ac:dyDescent="0.25">
      <c r="A131" s="23"/>
      <c r="B131" s="21"/>
      <c r="C131" s="21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x14ac:dyDescent="0.25">
      <c r="A132" s="23"/>
      <c r="B132" s="21"/>
      <c r="C132" s="21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x14ac:dyDescent="0.25">
      <c r="A133" s="23"/>
      <c r="B133" s="21"/>
      <c r="C133" s="21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x14ac:dyDescent="0.25">
      <c r="A134" s="23"/>
      <c r="B134" s="21"/>
      <c r="C134" s="21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x14ac:dyDescent="0.25">
      <c r="A135" s="23"/>
      <c r="B135" s="21"/>
      <c r="C135" s="21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x14ac:dyDescent="0.25">
      <c r="A136" s="23"/>
      <c r="B136" s="21"/>
      <c r="C136" s="21"/>
      <c r="D136" s="18"/>
      <c r="E136" s="19"/>
      <c r="F136" s="18"/>
      <c r="G136" s="21"/>
      <c r="H136" s="21"/>
      <c r="I136" s="18"/>
      <c r="J136" s="18"/>
      <c r="K136" s="18"/>
      <c r="L136" s="18"/>
    </row>
    <row r="137" spans="1:12" x14ac:dyDescent="0.25">
      <c r="A137" s="23"/>
      <c r="B137" s="21"/>
      <c r="C137" s="21"/>
      <c r="D137" s="18"/>
      <c r="E137" s="19"/>
      <c r="F137" s="18"/>
      <c r="G137" s="21"/>
      <c r="H137" s="21"/>
      <c r="I137" s="18"/>
      <c r="J137" s="18"/>
      <c r="K137" s="18"/>
      <c r="L137" s="18"/>
    </row>
    <row r="138" spans="1:12" x14ac:dyDescent="0.25">
      <c r="A138" s="23"/>
      <c r="B138" s="21"/>
      <c r="C138" s="21"/>
      <c r="D138" s="18"/>
      <c r="E138" s="19"/>
      <c r="F138" s="18"/>
      <c r="G138" s="21"/>
      <c r="H138" s="21"/>
      <c r="I138" s="18"/>
      <c r="J138" s="18"/>
      <c r="K138" s="18"/>
      <c r="L138" s="18"/>
    </row>
    <row r="139" spans="1:12" x14ac:dyDescent="0.25">
      <c r="A139" s="23"/>
      <c r="B139" s="21"/>
      <c r="C139" s="21"/>
      <c r="D139" s="18"/>
      <c r="E139" s="19"/>
      <c r="F139" s="18"/>
      <c r="G139" s="21"/>
      <c r="H139" s="21"/>
      <c r="I139" s="18"/>
      <c r="J139" s="18"/>
      <c r="K139" s="18"/>
      <c r="L139" s="18"/>
    </row>
    <row r="140" spans="1:12" x14ac:dyDescent="0.25">
      <c r="A140" s="23"/>
      <c r="B140" s="21"/>
      <c r="C140" s="21"/>
      <c r="D140" s="18"/>
      <c r="E140" s="19"/>
      <c r="F140" s="18"/>
      <c r="G140" s="21"/>
      <c r="H140" s="21"/>
      <c r="I140" s="18"/>
      <c r="J140" s="18"/>
      <c r="K140" s="18"/>
      <c r="L140" s="18"/>
    </row>
    <row r="141" spans="1:12" x14ac:dyDescent="0.25">
      <c r="A141" s="23"/>
      <c r="B141" s="21"/>
      <c r="C141" s="21"/>
      <c r="D141" s="18"/>
      <c r="E141" s="19"/>
      <c r="F141" s="18"/>
      <c r="G141" s="21"/>
      <c r="H141" s="21"/>
      <c r="I141" s="18"/>
      <c r="J141" s="18"/>
      <c r="K141" s="18"/>
      <c r="L141" s="18"/>
    </row>
    <row r="142" spans="1:12" x14ac:dyDescent="0.25">
      <c r="A142" s="23"/>
      <c r="B142" s="21"/>
      <c r="C142" s="21"/>
      <c r="D142" s="18"/>
      <c r="E142" s="19"/>
      <c r="F142" s="18"/>
      <c r="G142" s="21"/>
      <c r="H142" s="21"/>
      <c r="I142" s="18"/>
      <c r="J142" s="18"/>
      <c r="K142" s="18"/>
      <c r="L142" s="18"/>
    </row>
    <row r="143" spans="1:12" x14ac:dyDescent="0.25">
      <c r="A143" s="23"/>
      <c r="B143" s="21"/>
      <c r="C143" s="21"/>
      <c r="D143" s="18"/>
      <c r="E143" s="19"/>
      <c r="F143" s="18"/>
      <c r="G143" s="21"/>
      <c r="H143" s="21"/>
      <c r="I143" s="18"/>
      <c r="J143" s="18"/>
      <c r="K143" s="18"/>
      <c r="L143" s="18"/>
    </row>
    <row r="144" spans="1:12" x14ac:dyDescent="0.25">
      <c r="A144" s="23"/>
      <c r="B144" s="21"/>
      <c r="C144" s="21"/>
      <c r="D144" s="18"/>
      <c r="E144" s="19"/>
      <c r="F144" s="18"/>
      <c r="G144" s="21"/>
      <c r="H144" s="21"/>
      <c r="I144" s="18"/>
      <c r="J144" s="18"/>
      <c r="K144" s="18"/>
      <c r="L144" s="18"/>
    </row>
    <row r="145" spans="1:12" x14ac:dyDescent="0.25">
      <c r="A145" s="23"/>
      <c r="B145" s="21"/>
      <c r="C145" s="21"/>
      <c r="D145" s="18"/>
      <c r="E145" s="19"/>
      <c r="F145" s="18"/>
      <c r="G145" s="21"/>
      <c r="H145" s="21"/>
      <c r="I145" s="18"/>
      <c r="J145" s="18"/>
      <c r="K145" s="18"/>
      <c r="L145" s="18"/>
    </row>
    <row r="146" spans="1:12" x14ac:dyDescent="0.25">
      <c r="A146" s="23"/>
      <c r="B146" s="21"/>
      <c r="C146" s="21"/>
      <c r="D146" s="18"/>
      <c r="E146" s="19"/>
      <c r="F146" s="18"/>
      <c r="G146" s="21"/>
      <c r="H146" s="21"/>
      <c r="I146" s="18"/>
      <c r="J146" s="18"/>
      <c r="K146" s="18"/>
      <c r="L146" s="18"/>
    </row>
    <row r="147" spans="1:12" x14ac:dyDescent="0.25">
      <c r="A147" s="23"/>
      <c r="B147" s="21"/>
      <c r="C147" s="21"/>
      <c r="D147" s="18"/>
      <c r="E147" s="19"/>
      <c r="F147" s="18"/>
      <c r="G147" s="21"/>
      <c r="H147" s="21"/>
      <c r="I147" s="18"/>
      <c r="J147" s="18"/>
      <c r="K147" s="18"/>
      <c r="L147" s="18"/>
    </row>
    <row r="148" spans="1:12" x14ac:dyDescent="0.25">
      <c r="A148" s="23"/>
      <c r="B148" s="21"/>
      <c r="C148" s="21"/>
      <c r="D148" s="29"/>
      <c r="E148" s="29"/>
      <c r="F148" s="29"/>
      <c r="G148" s="29"/>
      <c r="H148" s="29"/>
      <c r="I148" s="29"/>
      <c r="J148" s="29"/>
      <c r="K148" s="29"/>
      <c r="L148" s="18"/>
    </row>
    <row r="149" spans="1:12" x14ac:dyDescent="0.25">
      <c r="A149" s="23"/>
      <c r="B149" s="21"/>
      <c r="C149" s="21"/>
      <c r="D149" s="18"/>
      <c r="E149" s="19"/>
      <c r="F149" s="18"/>
      <c r="G149" s="21"/>
      <c r="H149" s="21"/>
      <c r="I149" s="18"/>
      <c r="J149" s="18"/>
      <c r="K149" s="18"/>
      <c r="L149" s="18"/>
    </row>
    <row r="150" spans="1:12" x14ac:dyDescent="0.25">
      <c r="A150" s="23"/>
      <c r="B150" s="21"/>
      <c r="C150" s="21"/>
      <c r="D150" s="18"/>
      <c r="E150" s="19"/>
      <c r="F150" s="18"/>
      <c r="G150" s="21"/>
      <c r="H150" s="21"/>
      <c r="I150" s="18"/>
      <c r="J150" s="18"/>
      <c r="K150" s="18"/>
      <c r="L150" s="18"/>
    </row>
    <row r="151" spans="1:12" x14ac:dyDescent="0.25">
      <c r="A151" s="23"/>
      <c r="B151" s="21"/>
      <c r="C151" s="21"/>
      <c r="D151" s="18"/>
      <c r="E151" s="19"/>
      <c r="F151" s="18"/>
      <c r="G151" s="21"/>
      <c r="H151" s="21"/>
      <c r="I151" s="18"/>
      <c r="J151" s="18"/>
      <c r="K151" s="18"/>
      <c r="L151" s="18"/>
    </row>
    <row r="152" spans="1:12" x14ac:dyDescent="0.25">
      <c r="A152" s="23"/>
      <c r="B152" s="21"/>
      <c r="C152" s="21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x14ac:dyDescent="0.25">
      <c r="A153" s="23"/>
      <c r="B153" s="21"/>
      <c r="C153" s="21"/>
      <c r="D153" s="18"/>
      <c r="E153" s="19"/>
      <c r="F153" s="18"/>
      <c r="G153" s="21"/>
      <c r="H153" s="21"/>
      <c r="I153" s="18"/>
      <c r="J153" s="18"/>
      <c r="K153" s="18"/>
      <c r="L153" s="18"/>
    </row>
    <row r="154" spans="1:12" x14ac:dyDescent="0.25">
      <c r="A154" s="23"/>
      <c r="B154" s="21"/>
      <c r="C154" s="21"/>
      <c r="D154" s="18"/>
      <c r="E154" s="19"/>
      <c r="F154" s="18"/>
      <c r="G154" s="21"/>
      <c r="H154" s="21"/>
      <c r="I154" s="18"/>
      <c r="J154" s="18"/>
      <c r="K154" s="18"/>
      <c r="L154" s="18"/>
    </row>
    <row r="155" spans="1:12" x14ac:dyDescent="0.25">
      <c r="A155" s="23"/>
      <c r="B155" s="21"/>
      <c r="C155" s="21"/>
      <c r="D155" s="18"/>
      <c r="E155" s="19"/>
      <c r="F155" s="18"/>
      <c r="G155" s="21"/>
      <c r="H155" s="21"/>
      <c r="I155" s="18"/>
      <c r="J155" s="18"/>
      <c r="K155" s="18"/>
      <c r="L155" s="18"/>
    </row>
    <row r="156" spans="1:12" x14ac:dyDescent="0.25">
      <c r="A156" s="23"/>
      <c r="B156" s="21"/>
      <c r="C156" s="21"/>
      <c r="D156" s="18"/>
      <c r="E156" s="19"/>
      <c r="F156" s="18"/>
      <c r="G156" s="21"/>
      <c r="H156" s="21"/>
      <c r="I156" s="18"/>
      <c r="J156" s="18"/>
      <c r="K156" s="18"/>
      <c r="L156" s="18"/>
    </row>
    <row r="157" spans="1:12" x14ac:dyDescent="0.25">
      <c r="A157" s="23"/>
      <c r="B157" s="21"/>
      <c r="C157" s="21"/>
      <c r="D157" s="18"/>
      <c r="E157" s="19"/>
      <c r="F157" s="18"/>
      <c r="G157" s="21"/>
      <c r="H157" s="21"/>
      <c r="I157" s="18"/>
      <c r="J157" s="18"/>
      <c r="K157" s="18"/>
      <c r="L157" s="18"/>
    </row>
    <row r="158" spans="1:12" x14ac:dyDescent="0.25">
      <c r="A158" s="23"/>
      <c r="B158" s="21"/>
      <c r="C158" s="21"/>
      <c r="D158" s="40"/>
      <c r="E158" s="40"/>
      <c r="F158" s="40"/>
      <c r="G158" s="40"/>
      <c r="H158" s="40"/>
      <c r="I158" s="40"/>
      <c r="J158" s="40"/>
      <c r="K158" s="40"/>
      <c r="L158" s="18"/>
    </row>
    <row r="159" spans="1:12" x14ac:dyDescent="0.25">
      <c r="A159" s="23"/>
      <c r="B159" s="21"/>
      <c r="C159" s="21"/>
      <c r="D159" s="18"/>
      <c r="E159" s="19"/>
      <c r="F159" s="18"/>
      <c r="G159" s="21"/>
      <c r="H159" s="21"/>
      <c r="I159" s="18"/>
      <c r="J159" s="18"/>
      <c r="K159" s="18"/>
      <c r="L159" s="18"/>
    </row>
    <row r="160" spans="1:12" x14ac:dyDescent="0.25">
      <c r="A160" s="23"/>
      <c r="B160" s="21"/>
      <c r="C160" s="21"/>
      <c r="D160" s="40"/>
      <c r="E160" s="40"/>
      <c r="F160" s="40"/>
      <c r="G160" s="40"/>
      <c r="H160" s="40"/>
      <c r="I160" s="40"/>
      <c r="J160" s="40"/>
      <c r="K160" s="40"/>
      <c r="L160" s="18"/>
    </row>
    <row r="161" spans="1:12" x14ac:dyDescent="0.25">
      <c r="A161" s="23"/>
      <c r="B161" s="21"/>
      <c r="C161" s="21"/>
      <c r="D161" s="18"/>
      <c r="E161" s="19"/>
      <c r="F161" s="18"/>
      <c r="G161" s="21"/>
      <c r="H161" s="21"/>
      <c r="I161" s="18"/>
      <c r="J161" s="18"/>
      <c r="K161" s="18"/>
      <c r="L161" s="18"/>
    </row>
    <row r="162" spans="1:12" x14ac:dyDescent="0.25">
      <c r="A162" s="23"/>
      <c r="B162" s="21"/>
      <c r="C162" s="21"/>
      <c r="D162" s="40"/>
      <c r="E162" s="40"/>
      <c r="F162" s="40"/>
      <c r="G162" s="40"/>
      <c r="H162" s="40"/>
      <c r="I162" s="40"/>
      <c r="J162" s="40"/>
      <c r="K162" s="40"/>
      <c r="L162" s="18"/>
    </row>
    <row r="163" spans="1:12" x14ac:dyDescent="0.25">
      <c r="A163" s="23"/>
      <c r="B163" s="21"/>
      <c r="C163" s="21"/>
      <c r="D163" s="18"/>
      <c r="E163" s="19"/>
      <c r="F163" s="18"/>
      <c r="G163" s="21"/>
      <c r="H163" s="21"/>
      <c r="I163" s="18"/>
      <c r="J163" s="18"/>
      <c r="K163" s="18"/>
      <c r="L163" s="18"/>
    </row>
    <row r="164" spans="1:12" x14ac:dyDescent="0.25">
      <c r="A164" s="23"/>
      <c r="B164" s="21"/>
      <c r="C164" s="21"/>
      <c r="D164" s="18"/>
      <c r="E164" s="19"/>
      <c r="F164" s="18"/>
      <c r="G164" s="21"/>
      <c r="H164" s="21"/>
      <c r="I164" s="18"/>
      <c r="J164" s="18"/>
      <c r="K164" s="18"/>
      <c r="L164" s="18"/>
    </row>
    <row r="165" spans="1:12" x14ac:dyDescent="0.25">
      <c r="A165" s="23"/>
      <c r="B165" s="21"/>
      <c r="C165" s="21"/>
      <c r="D165" s="18"/>
      <c r="E165" s="19"/>
      <c r="F165" s="18"/>
      <c r="G165" s="21"/>
      <c r="H165" s="21"/>
      <c r="I165" s="18"/>
      <c r="J165" s="18"/>
      <c r="K165" s="18"/>
      <c r="L165" s="18"/>
    </row>
    <row r="166" spans="1:12" x14ac:dyDescent="0.25">
      <c r="A166" s="23"/>
      <c r="B166" s="21"/>
      <c r="C166" s="21"/>
      <c r="D166" s="18"/>
      <c r="E166" s="19"/>
      <c r="F166" s="18"/>
      <c r="G166" s="21"/>
      <c r="H166" s="21"/>
      <c r="I166" s="18"/>
      <c r="J166" s="18"/>
      <c r="K166" s="18"/>
      <c r="L166" s="18"/>
    </row>
    <row r="167" spans="1:12" x14ac:dyDescent="0.25">
      <c r="A167" s="23"/>
      <c r="B167" s="21"/>
      <c r="C167" s="21"/>
      <c r="D167" s="18"/>
      <c r="E167" s="19"/>
      <c r="F167" s="18"/>
      <c r="G167" s="21"/>
      <c r="H167" s="21"/>
      <c r="I167" s="18"/>
      <c r="J167" s="18"/>
      <c r="K167" s="18"/>
      <c r="L167" s="18"/>
    </row>
    <row r="168" spans="1:12" x14ac:dyDescent="0.25">
      <c r="A168" s="23"/>
      <c r="B168" s="21"/>
      <c r="C168" s="21"/>
      <c r="D168" s="18"/>
      <c r="E168" s="19"/>
      <c r="F168" s="18"/>
      <c r="G168" s="21"/>
      <c r="H168" s="21"/>
      <c r="I168" s="18"/>
      <c r="J168" s="18"/>
      <c r="K168" s="18"/>
      <c r="L168" s="18"/>
    </row>
    <row r="169" spans="1:12" x14ac:dyDescent="0.25">
      <c r="A169" s="23"/>
      <c r="B169" s="21"/>
      <c r="C169" s="21"/>
      <c r="D169" s="18"/>
      <c r="E169" s="19"/>
      <c r="F169" s="18"/>
      <c r="G169" s="21"/>
      <c r="H169" s="21"/>
      <c r="I169" s="18"/>
      <c r="J169" s="18"/>
      <c r="K169" s="18"/>
      <c r="L169" s="18"/>
    </row>
  </sheetData>
  <sheetProtection algorithmName="SHA-512" hashValue="ZwdOb7WGjUXY3IyG6WwIHKbVinhs+7PGkuRxBMn8y9WcNPCd79lO6JwhCiqAZkPC5e/NrR3E+Xn05k9JlJwPzA==" saltValue="GSHYQSUDXoSxQ2gYBuiptg==" spinCount="100000" sheet="1" objects="1" scenarios="1"/>
  <conditionalFormatting sqref="C2:C61 C63">
    <cfRule type="cellIs" dxfId="6" priority="2" operator="equal">
      <formula>"Brak odpowiedzi w cz. I"</formula>
    </cfRule>
    <cfRule type="cellIs" dxfId="5" priority="3" operator="equal">
      <formula>"OK"</formula>
    </cfRule>
  </conditionalFormatting>
  <conditionalFormatting sqref="G2:G11">
    <cfRule type="cellIs" dxfId="4" priority="4" operator="equal">
      <formula>"OK"</formula>
    </cfRule>
    <cfRule type="cellIs" dxfId="3" priority="5" operator="equal">
      <formula>"Wartości w pytaniu nie mogą być takie same"</formula>
    </cfRule>
    <cfRule type="cellIs" dxfId="2" priority="6" operator="equal">
      <formula>"Brak odpowiedzi na oba pytania"</formula>
    </cfRule>
    <cfRule type="cellIs" dxfId="1" priority="7" operator="equal">
      <formula>"Brak odpowiedzi na I pytanie"</formula>
    </cfRule>
    <cfRule type="cellIs" dxfId="0" priority="8" operator="equal">
      <formula>"Brak odpowiedzi na II pytanie"</formula>
    </cfRule>
  </conditionalFormatting>
  <dataValidations count="3">
    <dataValidation type="whole" showErrorMessage="1" sqref="B2:B61" xr:uid="{00000000-0002-0000-0000-000000000000}">
      <formula1>1</formula1>
      <formula2>4</formula2>
    </dataValidation>
    <dataValidation operator="equal" allowBlank="1" showErrorMessage="1" sqref="C2:C61" xr:uid="{00000000-0002-0000-0000-000001000000}">
      <formula1>0</formula1>
      <formula2>0</formula2>
    </dataValidation>
    <dataValidation type="whole" showInputMessage="1" showErrorMessage="1" sqref="E2:F11" xr:uid="{00000000-0002-0000-0000-000002000000}">
      <formula1>1</formula1>
      <formula2>4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1"/>
  <sheetViews>
    <sheetView topLeftCell="L1" zoomScale="75" zoomScaleNormal="75" workbookViewId="0">
      <selection activeCell="D11" sqref="D11"/>
    </sheetView>
  </sheetViews>
  <sheetFormatPr defaultRowHeight="15" x14ac:dyDescent="0.25"/>
  <cols>
    <col min="1" max="1" width="8.5703125" customWidth="1"/>
    <col min="2" max="2" width="16.7109375" customWidth="1"/>
    <col min="3" max="3" width="12.28515625" customWidth="1"/>
    <col min="4" max="10" width="10.28515625" customWidth="1"/>
    <col min="11" max="11" width="13.42578125" customWidth="1"/>
    <col min="12" max="12" width="10.28515625" customWidth="1"/>
    <col min="13" max="13" width="14" customWidth="1"/>
    <col min="14" max="14" width="31.5703125" customWidth="1"/>
    <col min="15" max="22" width="8.5703125" customWidth="1"/>
    <col min="23" max="23" width="15.7109375" customWidth="1"/>
    <col min="24" max="24" width="22.7109375" customWidth="1"/>
    <col min="25" max="1025" width="8.5703125" customWidth="1"/>
  </cols>
  <sheetData>
    <row r="1" spans="2:33" ht="50.45" customHeight="1" x14ac:dyDescent="0.25"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2:33" ht="30" x14ac:dyDescent="0.25">
      <c r="B2" s="116" t="s">
        <v>7</v>
      </c>
      <c r="C2" s="117" t="s">
        <v>8</v>
      </c>
      <c r="D2" s="118" t="s">
        <v>9</v>
      </c>
      <c r="E2" s="118"/>
      <c r="F2" s="118"/>
      <c r="G2" s="118"/>
      <c r="H2" s="118"/>
      <c r="I2" s="118"/>
      <c r="J2" s="118"/>
      <c r="K2" s="118"/>
      <c r="L2" s="118"/>
      <c r="P2" s="119" t="s">
        <v>10</v>
      </c>
      <c r="Q2" s="119"/>
      <c r="R2" s="119"/>
      <c r="S2">
        <f>SUM(klucz!$B$2,klucz!$B$14,klucz!$B$26,klucz!$B$38,klucz!$B$50)</f>
        <v>0</v>
      </c>
      <c r="T2" s="46">
        <f t="shared" ref="T2:T13" si="0">((S2-5)/15)*100</f>
        <v>-33.333333333333329</v>
      </c>
      <c r="U2" s="112" t="str">
        <f>IF(T2&lt;=40,"niski",IF(T2&lt;=70,"średni",IF(T2&lt;=100,"wysoki",IF(T2&gt;100,"wynik nie powinien być wyższy niż 100","wynik błędny"))))</f>
        <v>niski</v>
      </c>
      <c r="V2" s="3" t="str">
        <f t="shared" ref="V2:V13" si="1">IF(T2&gt;=0,U2,"Brak danych")</f>
        <v>Brak danych</v>
      </c>
      <c r="X2" s="47" t="s">
        <v>11</v>
      </c>
    </row>
    <row r="3" spans="2:33" ht="30" x14ac:dyDescent="0.25">
      <c r="B3" s="116"/>
      <c r="C3" s="117"/>
      <c r="D3" s="48" t="s">
        <v>12</v>
      </c>
      <c r="E3" s="48" t="s">
        <v>13</v>
      </c>
      <c r="F3" s="48" t="s">
        <v>14</v>
      </c>
      <c r="G3" s="48" t="s">
        <v>15</v>
      </c>
      <c r="H3" s="48" t="s">
        <v>16</v>
      </c>
      <c r="I3" s="48" t="s">
        <v>17</v>
      </c>
      <c r="J3" s="48" t="s">
        <v>18</v>
      </c>
      <c r="K3" s="48" t="s">
        <v>19</v>
      </c>
      <c r="L3" s="48" t="s">
        <v>20</v>
      </c>
      <c r="P3" s="119" t="s">
        <v>21</v>
      </c>
      <c r="Q3" s="119"/>
      <c r="R3" s="119"/>
      <c r="S3">
        <f>SUM(klucz!$B$3,klucz!$B$15,klucz!$B$27,klucz!$B$39,klucz!$B$51)</f>
        <v>0</v>
      </c>
      <c r="T3" s="46">
        <f t="shared" si="0"/>
        <v>-33.333333333333329</v>
      </c>
      <c r="U3" s="112" t="str">
        <f t="shared" ref="U3:U13" si="2">IF(T3&lt;=40,"niski",IF(T3&lt;=70,"średni",IF(T3&lt;=100,"wysoki",IF(T3&gt;100,"wynik nie powinien być wyższy niż 100","wynik błędny"))))</f>
        <v>niski</v>
      </c>
      <c r="V3" s="3" t="str">
        <f t="shared" si="1"/>
        <v>Brak danych</v>
      </c>
      <c r="X3" s="47" t="s">
        <v>22</v>
      </c>
      <c r="Z3" s="129" t="s">
        <v>151</v>
      </c>
      <c r="AA3" s="129"/>
      <c r="AB3" s="129"/>
      <c r="AC3" s="115">
        <f>SUM(C4:C15)/12</f>
        <v>0</v>
      </c>
      <c r="AD3" t="str">
        <f>IF(AC3&lt;=40,"niski",IF(AC3&lt;=70,"średni",IF(AC3&lt;=100,"wysoki",IF(AC3&gt;100,"wynik nie powinien być wyższy niż 100","wynik błędny"))))</f>
        <v>niski</v>
      </c>
      <c r="AE3" s="115" t="str">
        <f>IF(AC3&gt;=0,AD3,"Brak danych")</f>
        <v>niski</v>
      </c>
      <c r="AG3" s="70">
        <f>IF(AC3&gt;0,AC3,0)</f>
        <v>0</v>
      </c>
    </row>
    <row r="4" spans="2:33" ht="30" x14ac:dyDescent="0.25">
      <c r="B4" s="49" t="s">
        <v>23</v>
      </c>
      <c r="C4" s="50">
        <f t="shared" ref="C4:C15" si="3">IF(T2&gt;0,T2,0)</f>
        <v>0</v>
      </c>
      <c r="D4" s="51">
        <v>72.5</v>
      </c>
      <c r="E4" s="52">
        <v>70</v>
      </c>
      <c r="F4" s="52">
        <v>57.5</v>
      </c>
      <c r="G4" s="51">
        <v>47.5</v>
      </c>
      <c r="H4" s="51">
        <v>72.5</v>
      </c>
      <c r="I4" s="51">
        <v>60</v>
      </c>
      <c r="J4" s="51">
        <v>67.5</v>
      </c>
      <c r="K4" s="51">
        <v>52.5</v>
      </c>
      <c r="L4" s="51">
        <v>55</v>
      </c>
      <c r="P4" s="119" t="s">
        <v>24</v>
      </c>
      <c r="Q4" s="119"/>
      <c r="R4" s="119"/>
      <c r="S4">
        <f>SUM(klucz!$B$4,klucz!$B$16,klucz!$B$28,klucz!$B$40,klucz!$B$52)</f>
        <v>0</v>
      </c>
      <c r="T4" s="46">
        <f t="shared" si="0"/>
        <v>-33.333333333333329</v>
      </c>
      <c r="U4" s="112" t="str">
        <f t="shared" si="2"/>
        <v>niski</v>
      </c>
      <c r="V4" s="3" t="str">
        <f t="shared" si="1"/>
        <v>Brak danych</v>
      </c>
      <c r="W4" t="s">
        <v>147</v>
      </c>
      <c r="X4" s="47" t="s">
        <v>25</v>
      </c>
    </row>
    <row r="5" spans="2:33" ht="30" x14ac:dyDescent="0.25">
      <c r="B5" s="49" t="s">
        <v>21</v>
      </c>
      <c r="C5" s="50">
        <f t="shared" si="3"/>
        <v>0</v>
      </c>
      <c r="D5" s="51">
        <v>70</v>
      </c>
      <c r="E5" s="51">
        <v>80</v>
      </c>
      <c r="F5" s="51">
        <v>77.5</v>
      </c>
      <c r="G5" s="52">
        <v>42.5</v>
      </c>
      <c r="H5" s="51">
        <v>70</v>
      </c>
      <c r="I5" s="52">
        <v>40</v>
      </c>
      <c r="J5" s="52">
        <v>47.5</v>
      </c>
      <c r="K5" s="51">
        <v>50</v>
      </c>
      <c r="L5" s="52">
        <v>32.5</v>
      </c>
      <c r="P5" s="119" t="s">
        <v>26</v>
      </c>
      <c r="Q5" s="119"/>
      <c r="R5" s="119"/>
      <c r="S5">
        <f>SUM(klucz!$B$5,klucz!$B$17,klucz!$B$29,klucz!$B$41,klucz!$B$53)</f>
        <v>0</v>
      </c>
      <c r="T5" s="46">
        <f t="shared" si="0"/>
        <v>-33.333333333333329</v>
      </c>
      <c r="U5" s="112" t="str">
        <f t="shared" si="2"/>
        <v>niski</v>
      </c>
      <c r="V5" s="3" t="str">
        <f t="shared" si="1"/>
        <v>Brak danych</v>
      </c>
      <c r="W5" t="s">
        <v>148</v>
      </c>
      <c r="X5" s="47" t="s">
        <v>27</v>
      </c>
    </row>
    <row r="6" spans="2:33" ht="30" x14ac:dyDescent="0.25">
      <c r="B6" s="49" t="s">
        <v>24</v>
      </c>
      <c r="C6" s="50">
        <f t="shared" si="3"/>
        <v>0</v>
      </c>
      <c r="D6" s="52">
        <v>60</v>
      </c>
      <c r="E6" s="52">
        <v>57.5</v>
      </c>
      <c r="F6" s="52">
        <v>55</v>
      </c>
      <c r="G6" s="52">
        <v>45</v>
      </c>
      <c r="H6" s="52">
        <v>65</v>
      </c>
      <c r="I6" s="52">
        <v>42.5</v>
      </c>
      <c r="J6" s="52">
        <v>37.5</v>
      </c>
      <c r="K6" s="52">
        <v>50</v>
      </c>
      <c r="L6" s="52">
        <v>27.5</v>
      </c>
      <c r="P6" s="119" t="s">
        <v>28</v>
      </c>
      <c r="Q6" s="119"/>
      <c r="R6" s="119"/>
      <c r="S6">
        <f>SUM(klucz!$B$6,klucz!$B$18,klucz!$B$30,klucz!$B$42,klucz!$B$54)</f>
        <v>0</v>
      </c>
      <c r="T6" s="46">
        <f t="shared" si="0"/>
        <v>-33.333333333333329</v>
      </c>
      <c r="U6" s="112" t="str">
        <f t="shared" si="2"/>
        <v>niski</v>
      </c>
      <c r="V6" s="3" t="str">
        <f t="shared" si="1"/>
        <v>Brak danych</v>
      </c>
      <c r="W6" t="s">
        <v>149</v>
      </c>
      <c r="X6" s="47" t="s">
        <v>29</v>
      </c>
    </row>
    <row r="7" spans="2:33" ht="30" x14ac:dyDescent="0.25">
      <c r="B7" s="49" t="s">
        <v>26</v>
      </c>
      <c r="C7" s="50">
        <f t="shared" si="3"/>
        <v>0</v>
      </c>
      <c r="D7" s="52">
        <v>45</v>
      </c>
      <c r="E7" s="51">
        <v>70</v>
      </c>
      <c r="F7" s="51">
        <v>65</v>
      </c>
      <c r="G7" s="52">
        <v>37.5</v>
      </c>
      <c r="H7" s="51">
        <v>85</v>
      </c>
      <c r="I7" s="52">
        <v>32.5</v>
      </c>
      <c r="J7" s="52">
        <v>25</v>
      </c>
      <c r="K7" s="52">
        <v>35</v>
      </c>
      <c r="L7" s="52">
        <v>22.5</v>
      </c>
      <c r="P7" s="119" t="s">
        <v>30</v>
      </c>
      <c r="Q7" s="119"/>
      <c r="R7" s="119"/>
      <c r="S7">
        <f>SUM(klucz!$B$7,klucz!$B$19,klucz!$B$31,klucz!$B$43,klucz!$B$55)</f>
        <v>0</v>
      </c>
      <c r="T7" s="46">
        <f t="shared" si="0"/>
        <v>-33.333333333333329</v>
      </c>
      <c r="U7" s="112" t="str">
        <f t="shared" si="2"/>
        <v>niski</v>
      </c>
      <c r="V7" s="3" t="str">
        <f t="shared" si="1"/>
        <v>Brak danych</v>
      </c>
      <c r="X7" s="47" t="s">
        <v>31</v>
      </c>
    </row>
    <row r="8" spans="2:33" ht="30" x14ac:dyDescent="0.25">
      <c r="B8" s="49" t="s">
        <v>28</v>
      </c>
      <c r="C8" s="50">
        <f t="shared" si="3"/>
        <v>0</v>
      </c>
      <c r="D8" s="52">
        <v>67.5</v>
      </c>
      <c r="E8" s="52">
        <v>60</v>
      </c>
      <c r="F8" s="52">
        <v>40</v>
      </c>
      <c r="G8" s="52">
        <v>37.5</v>
      </c>
      <c r="H8" s="52">
        <v>67.5</v>
      </c>
      <c r="I8" s="52">
        <v>42.5</v>
      </c>
      <c r="J8" s="52">
        <v>30</v>
      </c>
      <c r="K8" s="52">
        <v>42.5</v>
      </c>
      <c r="L8" s="51">
        <v>42.5</v>
      </c>
      <c r="P8" s="119" t="s">
        <v>32</v>
      </c>
      <c r="Q8" s="119"/>
      <c r="R8" s="119"/>
      <c r="S8">
        <f>SUM(klucz!$B$8,klucz!$B$20,klucz!$B$32,klucz!$B$44,klucz!$B$56)</f>
        <v>0</v>
      </c>
      <c r="T8" s="46">
        <f t="shared" si="0"/>
        <v>-33.333333333333329</v>
      </c>
      <c r="U8" s="112" t="str">
        <f t="shared" si="2"/>
        <v>niski</v>
      </c>
      <c r="V8" s="3" t="str">
        <f t="shared" si="1"/>
        <v>Brak danych</v>
      </c>
      <c r="X8" s="47" t="s">
        <v>33</v>
      </c>
    </row>
    <row r="9" spans="2:33" ht="30" x14ac:dyDescent="0.25">
      <c r="B9" s="49" t="s">
        <v>30</v>
      </c>
      <c r="C9" s="50">
        <f t="shared" si="3"/>
        <v>0</v>
      </c>
      <c r="D9" s="53">
        <v>75</v>
      </c>
      <c r="E9" s="53">
        <v>75</v>
      </c>
      <c r="F9" s="53">
        <v>70</v>
      </c>
      <c r="G9" s="53">
        <v>80</v>
      </c>
      <c r="H9" s="53">
        <v>77.5</v>
      </c>
      <c r="I9" s="53">
        <v>67.5</v>
      </c>
      <c r="J9" s="53">
        <v>75</v>
      </c>
      <c r="K9" s="53">
        <v>72.5</v>
      </c>
      <c r="L9" s="53">
        <v>57.5</v>
      </c>
      <c r="P9" s="119" t="s">
        <v>34</v>
      </c>
      <c r="Q9" s="119"/>
      <c r="R9" s="119"/>
      <c r="S9">
        <f>SUM(klucz!$B$9,klucz!$B$21,klucz!$B$33,klucz!$B$45,klucz!$B$57)</f>
        <v>0</v>
      </c>
      <c r="T9" s="46">
        <f t="shared" si="0"/>
        <v>-33.333333333333329</v>
      </c>
      <c r="U9" s="112" t="str">
        <f t="shared" si="2"/>
        <v>niski</v>
      </c>
      <c r="V9" s="3" t="str">
        <f t="shared" si="1"/>
        <v>Brak danych</v>
      </c>
      <c r="X9" s="47" t="s">
        <v>35</v>
      </c>
    </row>
    <row r="10" spans="2:33" ht="30" x14ac:dyDescent="0.25">
      <c r="B10" s="49" t="s">
        <v>32</v>
      </c>
      <c r="C10" s="50">
        <f t="shared" si="3"/>
        <v>0</v>
      </c>
      <c r="D10" s="52">
        <v>70</v>
      </c>
      <c r="E10" s="52">
        <v>67.5</v>
      </c>
      <c r="F10" s="52">
        <v>47.5</v>
      </c>
      <c r="G10" s="52">
        <v>22.5</v>
      </c>
      <c r="H10" s="52">
        <v>45</v>
      </c>
      <c r="I10" s="52">
        <v>25</v>
      </c>
      <c r="J10" s="52">
        <v>32.5</v>
      </c>
      <c r="K10" s="52">
        <v>40</v>
      </c>
      <c r="L10" s="52">
        <v>15</v>
      </c>
      <c r="P10" s="119" t="s">
        <v>36</v>
      </c>
      <c r="Q10" s="119"/>
      <c r="R10" s="119"/>
      <c r="S10">
        <f>SUM(klucz!$B$10,klucz!$B$22,klucz!$B$34,klucz!$B$46,klucz!$B$58)</f>
        <v>0</v>
      </c>
      <c r="T10" s="46">
        <f t="shared" si="0"/>
        <v>-33.333333333333329</v>
      </c>
      <c r="U10" s="112" t="str">
        <f t="shared" si="2"/>
        <v>niski</v>
      </c>
      <c r="V10" s="3" t="str">
        <f t="shared" si="1"/>
        <v>Brak danych</v>
      </c>
      <c r="X10" s="47" t="s">
        <v>37</v>
      </c>
    </row>
    <row r="11" spans="2:33" ht="30" x14ac:dyDescent="0.25">
      <c r="B11" s="49" t="s">
        <v>34</v>
      </c>
      <c r="C11" s="50">
        <f t="shared" si="3"/>
        <v>0</v>
      </c>
      <c r="D11" s="51">
        <v>77.5</v>
      </c>
      <c r="E11" s="52">
        <v>50</v>
      </c>
      <c r="F11" s="52">
        <v>47.5</v>
      </c>
      <c r="G11" s="52">
        <v>37.5</v>
      </c>
      <c r="H11" s="52">
        <v>65</v>
      </c>
      <c r="I11" s="52">
        <v>37.5</v>
      </c>
      <c r="J11" s="52">
        <v>30</v>
      </c>
      <c r="K11" s="52">
        <v>42.5</v>
      </c>
      <c r="L11" s="52">
        <v>22.5</v>
      </c>
      <c r="P11" s="119" t="s">
        <v>38</v>
      </c>
      <c r="Q11" s="119"/>
      <c r="R11" s="119"/>
      <c r="S11">
        <f>SUM(klucz!$B$11,klucz!$B$23,klucz!$B$35,klucz!$B$47,klucz!$B$59)</f>
        <v>0</v>
      </c>
      <c r="T11" s="46">
        <f t="shared" si="0"/>
        <v>-33.333333333333329</v>
      </c>
      <c r="U11" s="112" t="str">
        <f t="shared" si="2"/>
        <v>niski</v>
      </c>
      <c r="V11" s="3" t="str">
        <f t="shared" si="1"/>
        <v>Brak danych</v>
      </c>
      <c r="X11" s="47" t="s">
        <v>39</v>
      </c>
    </row>
    <row r="12" spans="2:33" ht="30" x14ac:dyDescent="0.25">
      <c r="B12" s="49" t="s">
        <v>36</v>
      </c>
      <c r="C12" s="50">
        <f t="shared" si="3"/>
        <v>0</v>
      </c>
      <c r="D12" s="52">
        <v>55</v>
      </c>
      <c r="E12" s="52">
        <v>50</v>
      </c>
      <c r="F12" s="52">
        <v>40</v>
      </c>
      <c r="G12" s="52">
        <v>30</v>
      </c>
      <c r="H12" s="52">
        <v>70</v>
      </c>
      <c r="I12" s="52">
        <v>37.5</v>
      </c>
      <c r="J12" s="51">
        <v>65</v>
      </c>
      <c r="K12" s="52">
        <v>40</v>
      </c>
      <c r="L12" s="52">
        <v>35</v>
      </c>
      <c r="P12" s="119" t="s">
        <v>40</v>
      </c>
      <c r="Q12" s="119"/>
      <c r="R12" s="119"/>
      <c r="S12">
        <f>SUM(klucz!$B$12,klucz!$B$24,klucz!$B$36,klucz!$B$48,klucz!$B$60)</f>
        <v>0</v>
      </c>
      <c r="T12" s="46">
        <f t="shared" si="0"/>
        <v>-33.333333333333329</v>
      </c>
      <c r="U12" s="112" t="str">
        <f t="shared" si="2"/>
        <v>niski</v>
      </c>
      <c r="V12" s="3" t="str">
        <f t="shared" si="1"/>
        <v>Brak danych</v>
      </c>
      <c r="X12" s="47" t="s">
        <v>41</v>
      </c>
    </row>
    <row r="13" spans="2:33" ht="30" x14ac:dyDescent="0.25">
      <c r="B13" s="49" t="s">
        <v>38</v>
      </c>
      <c r="C13" s="50">
        <f t="shared" si="3"/>
        <v>0</v>
      </c>
      <c r="D13" s="52">
        <v>52.5</v>
      </c>
      <c r="E13" s="51">
        <v>82.5</v>
      </c>
      <c r="F13" s="51">
        <v>65</v>
      </c>
      <c r="G13" s="51">
        <v>47.5</v>
      </c>
      <c r="H13" s="52">
        <v>70</v>
      </c>
      <c r="I13" s="51">
        <v>60</v>
      </c>
      <c r="J13" s="51">
        <v>52.5</v>
      </c>
      <c r="K13" s="52">
        <v>42.5</v>
      </c>
      <c r="L13" s="52">
        <v>32.5</v>
      </c>
      <c r="P13" s="119" t="s">
        <v>42</v>
      </c>
      <c r="Q13" s="119"/>
      <c r="R13" s="119"/>
      <c r="S13">
        <f>SUM(klucz!$B$13,klucz!$B$25,klucz!$B$37,klucz!$B$49,klucz!$B$61)</f>
        <v>0</v>
      </c>
      <c r="T13" s="46">
        <f t="shared" si="0"/>
        <v>-33.333333333333329</v>
      </c>
      <c r="U13" s="112" t="str">
        <f t="shared" si="2"/>
        <v>niski</v>
      </c>
      <c r="V13" s="3" t="str">
        <f t="shared" si="1"/>
        <v>Brak danych</v>
      </c>
      <c r="X13" s="47" t="s">
        <v>43</v>
      </c>
    </row>
    <row r="14" spans="2:33" x14ac:dyDescent="0.25">
      <c r="B14" s="49" t="s">
        <v>40</v>
      </c>
      <c r="C14" s="50">
        <f t="shared" si="3"/>
        <v>0</v>
      </c>
      <c r="D14" s="52">
        <v>67.5</v>
      </c>
      <c r="E14" s="52">
        <v>60</v>
      </c>
      <c r="F14" s="52">
        <v>57.5</v>
      </c>
      <c r="G14" s="51">
        <v>55</v>
      </c>
      <c r="H14" s="52">
        <v>62.5</v>
      </c>
      <c r="I14" s="51">
        <v>57.5</v>
      </c>
      <c r="J14" s="52">
        <v>47.5</v>
      </c>
      <c r="K14" s="51">
        <v>50</v>
      </c>
      <c r="L14" s="51">
        <v>40</v>
      </c>
    </row>
    <row r="15" spans="2:33" x14ac:dyDescent="0.25">
      <c r="B15" s="49" t="s">
        <v>42</v>
      </c>
      <c r="C15" s="50">
        <f t="shared" si="3"/>
        <v>0</v>
      </c>
      <c r="D15" s="52">
        <v>62.5</v>
      </c>
      <c r="E15" s="52">
        <v>52.5</v>
      </c>
      <c r="F15" s="52">
        <v>32.5</v>
      </c>
      <c r="G15" s="52">
        <v>22.5</v>
      </c>
      <c r="H15" s="52">
        <v>45</v>
      </c>
      <c r="I15" s="52">
        <v>30</v>
      </c>
      <c r="J15" s="52">
        <v>35</v>
      </c>
      <c r="K15" s="52">
        <v>25</v>
      </c>
      <c r="L15" s="52">
        <v>7.5</v>
      </c>
      <c r="Q15" s="3"/>
      <c r="S15" s="54" t="s">
        <v>44</v>
      </c>
      <c r="W15" s="129" t="s">
        <v>153</v>
      </c>
      <c r="X15" s="129"/>
    </row>
    <row r="16" spans="2:33" ht="35.1" customHeight="1" x14ac:dyDescent="0.25">
      <c r="B16" s="122" t="s">
        <v>45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P16" t="s">
        <v>46</v>
      </c>
      <c r="Q16" s="55">
        <f>(SUMIF(klucz!$E$2:$F$11,"=1"))*2</f>
        <v>0</v>
      </c>
      <c r="R16" s="3" t="s">
        <v>47</v>
      </c>
      <c r="S16" s="56">
        <f>(Q16/20)*100</f>
        <v>0</v>
      </c>
      <c r="W16">
        <f>S16/20*10</f>
        <v>0</v>
      </c>
    </row>
    <row r="17" spans="1:24" ht="45" x14ac:dyDescent="0.25">
      <c r="B17" s="49" t="s">
        <v>48</v>
      </c>
      <c r="C17" s="57">
        <f>$S$17</f>
        <v>0</v>
      </c>
      <c r="D17" s="58">
        <v>35</v>
      </c>
      <c r="E17" s="58">
        <v>55</v>
      </c>
      <c r="F17" s="58">
        <v>52.5</v>
      </c>
      <c r="G17" s="58">
        <v>60</v>
      </c>
      <c r="H17" s="58">
        <v>45</v>
      </c>
      <c r="I17" s="51">
        <v>72.5</v>
      </c>
      <c r="J17" s="58">
        <v>40</v>
      </c>
      <c r="K17" s="58">
        <v>45</v>
      </c>
      <c r="L17" s="58">
        <v>22.5</v>
      </c>
      <c r="P17" t="s">
        <v>48</v>
      </c>
      <c r="Q17" s="55">
        <f>(SUMIF(klucz!$E$2:$F$11,"=2")/2)*2</f>
        <v>0</v>
      </c>
      <c r="R17" s="3" t="s">
        <v>49</v>
      </c>
      <c r="S17" s="56">
        <f>(Q17/20)*100</f>
        <v>0</v>
      </c>
      <c r="U17">
        <f>SUM(S2:S13)</f>
        <v>0</v>
      </c>
      <c r="W17" s="70">
        <f t="shared" ref="W17:W19" si="4">S17/20*10</f>
        <v>0</v>
      </c>
    </row>
    <row r="18" spans="1:24" ht="45" x14ac:dyDescent="0.25">
      <c r="B18" s="49" t="s">
        <v>50</v>
      </c>
      <c r="C18" s="57">
        <f>$S$18</f>
        <v>0</v>
      </c>
      <c r="D18" s="58">
        <v>32.5</v>
      </c>
      <c r="E18" s="58">
        <v>70</v>
      </c>
      <c r="F18" s="58">
        <v>35</v>
      </c>
      <c r="G18" s="58">
        <v>12.5</v>
      </c>
      <c r="H18" s="58">
        <v>47.5</v>
      </c>
      <c r="I18" s="58">
        <v>32.5</v>
      </c>
      <c r="J18" s="58">
        <v>67.5</v>
      </c>
      <c r="K18" s="58">
        <v>32.5</v>
      </c>
      <c r="L18" s="58">
        <v>15</v>
      </c>
      <c r="P18" t="s">
        <v>50</v>
      </c>
      <c r="Q18" s="55">
        <f>(SUMIF(klucz!$E$2:$F$11,"=3")/3)*2</f>
        <v>0</v>
      </c>
      <c r="R18" s="3" t="s">
        <v>51</v>
      </c>
      <c r="S18" s="56">
        <f>(Q18/20)*100</f>
        <v>0</v>
      </c>
      <c r="W18" s="70">
        <f t="shared" si="4"/>
        <v>0</v>
      </c>
    </row>
    <row r="19" spans="1:24" ht="45" x14ac:dyDescent="0.25">
      <c r="B19" s="49" t="s">
        <v>46</v>
      </c>
      <c r="C19" s="57">
        <f>$S$16</f>
        <v>0</v>
      </c>
      <c r="D19" s="51">
        <v>75</v>
      </c>
      <c r="E19" s="51">
        <v>75</v>
      </c>
      <c r="F19" s="51">
        <v>65</v>
      </c>
      <c r="G19" s="58">
        <v>32.5</v>
      </c>
      <c r="H19" s="51">
        <v>82.5</v>
      </c>
      <c r="I19" s="58">
        <v>37.5</v>
      </c>
      <c r="J19" s="58">
        <v>40</v>
      </c>
      <c r="K19" s="58">
        <v>50</v>
      </c>
      <c r="L19" s="58">
        <v>25</v>
      </c>
      <c r="P19" t="s">
        <v>52</v>
      </c>
      <c r="Q19" s="55">
        <f>(SUMIF(klucz!$E$2:$F$11,"=4")/4)*2</f>
        <v>0</v>
      </c>
      <c r="R19" s="3" t="s">
        <v>53</v>
      </c>
      <c r="S19" s="56">
        <f>(Q19/20)*100</f>
        <v>0</v>
      </c>
      <c r="U19" s="110"/>
      <c r="W19" s="70">
        <f t="shared" si="4"/>
        <v>0</v>
      </c>
    </row>
    <row r="20" spans="1:24" x14ac:dyDescent="0.25">
      <c r="B20" s="49" t="s">
        <v>52</v>
      </c>
      <c r="C20" s="57">
        <f>S19</f>
        <v>0</v>
      </c>
      <c r="D20" s="58">
        <v>45</v>
      </c>
      <c r="E20" s="58">
        <v>30</v>
      </c>
      <c r="F20" s="58">
        <v>32.5</v>
      </c>
      <c r="G20" s="51">
        <v>80</v>
      </c>
      <c r="H20" s="58">
        <v>27.5</v>
      </c>
      <c r="I20" s="58">
        <v>55</v>
      </c>
      <c r="J20" s="51">
        <v>72.5</v>
      </c>
      <c r="K20" s="51">
        <v>57.5</v>
      </c>
      <c r="L20" s="51">
        <v>80</v>
      </c>
    </row>
    <row r="23" spans="1:24" ht="55.9" customHeight="1" x14ac:dyDescent="0.25">
      <c r="A23" s="59"/>
      <c r="B23" s="123" t="s">
        <v>54</v>
      </c>
      <c r="C23" s="123"/>
      <c r="D23" s="60" t="str">
        <f t="shared" ref="D23:L23" si="5">IF($C$9&gt;=D$9,D$3," ")</f>
        <v xml:space="preserve"> </v>
      </c>
      <c r="E23" s="60" t="str">
        <f t="shared" si="5"/>
        <v xml:space="preserve"> </v>
      </c>
      <c r="F23" s="60" t="str">
        <f t="shared" si="5"/>
        <v xml:space="preserve"> </v>
      </c>
      <c r="G23" s="60" t="str">
        <f t="shared" si="5"/>
        <v xml:space="preserve"> </v>
      </c>
      <c r="H23" s="60" t="str">
        <f t="shared" si="5"/>
        <v xml:space="preserve"> </v>
      </c>
      <c r="I23" s="60" t="str">
        <f t="shared" si="5"/>
        <v xml:space="preserve"> </v>
      </c>
      <c r="J23" s="60" t="str">
        <f t="shared" si="5"/>
        <v xml:space="preserve"> </v>
      </c>
      <c r="K23" s="60" t="str">
        <f t="shared" si="5"/>
        <v xml:space="preserve"> </v>
      </c>
      <c r="L23" s="60" t="str">
        <f t="shared" si="5"/>
        <v xml:space="preserve"> </v>
      </c>
      <c r="M23" s="124" t="s">
        <v>55</v>
      </c>
      <c r="N23" s="124"/>
      <c r="O23" s="124"/>
      <c r="P23" s="124"/>
      <c r="R23" s="125" t="s">
        <v>56</v>
      </c>
      <c r="S23" s="125"/>
      <c r="T23" s="125"/>
    </row>
    <row r="24" spans="1:24" ht="49.9" customHeight="1" x14ac:dyDescent="0.25">
      <c r="B24" s="123" t="s">
        <v>57</v>
      </c>
      <c r="C24" s="123"/>
      <c r="D24" s="60">
        <f t="shared" ref="D24:L24" si="6">IF($C$9&gt;=D$9,1,0)</f>
        <v>0</v>
      </c>
      <c r="E24" s="60">
        <f t="shared" si="6"/>
        <v>0</v>
      </c>
      <c r="F24" s="60">
        <f t="shared" si="6"/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1"/>
      <c r="N24" s="62" t="e">
        <f>IF(FIND("Reperator",T34)&gt;0,tekst_do_I!T5 &amp;CHAR(13)&amp;CHAR(10)&amp; tekst_do_I!T6  &amp;CHAR(13)&amp;CHAR(10)&amp; tekst_do_I!T9  &amp;CHAR(13)&amp;CHAR(10)&amp;  tekst_do_I!T10  &amp;CHAR(13)&amp;CHAR(10)&amp;  tekst_do_I!T13  &amp;CHAR(13)&amp;CHAR(10)&amp;  tekst_do_I!T14,"nic")</f>
        <v>#VALUE!</v>
      </c>
      <c r="O24" s="18"/>
      <c r="P24" s="18"/>
      <c r="R24">
        <f>SUM(D24:L24)</f>
        <v>0</v>
      </c>
    </row>
    <row r="25" spans="1:24" ht="69" customHeight="1" x14ac:dyDescent="0.25">
      <c r="B25" s="126" t="s">
        <v>58</v>
      </c>
      <c r="C25" s="126"/>
      <c r="D25" s="63">
        <f t="shared" ref="D25:L25" si="7">IF(AND(D30:D33),1,0)</f>
        <v>0</v>
      </c>
      <c r="E25" s="63">
        <f t="shared" si="7"/>
        <v>0</v>
      </c>
      <c r="F25" s="63">
        <f t="shared" si="7"/>
        <v>0</v>
      </c>
      <c r="G25" s="63">
        <f t="shared" si="7"/>
        <v>0</v>
      </c>
      <c r="H25" s="63">
        <f t="shared" si="7"/>
        <v>0</v>
      </c>
      <c r="I25" s="63">
        <f t="shared" si="7"/>
        <v>0</v>
      </c>
      <c r="J25" s="63">
        <f t="shared" si="7"/>
        <v>0</v>
      </c>
      <c r="K25" s="63">
        <f t="shared" si="7"/>
        <v>0</v>
      </c>
      <c r="L25" s="63">
        <f t="shared" si="7"/>
        <v>0</v>
      </c>
      <c r="M25" s="125" t="s">
        <v>131</v>
      </c>
      <c r="N25" s="125"/>
      <c r="O25" s="125"/>
      <c r="P25" s="125"/>
    </row>
    <row r="26" spans="1:24" ht="60" customHeight="1" x14ac:dyDescent="0.25">
      <c r="B26" s="130" t="s">
        <v>59</v>
      </c>
      <c r="C26" s="130"/>
      <c r="D26" s="64">
        <f t="shared" ref="D26:L26" si="8">IF(AND(D23&lt;&gt;" "),IF(D25&gt;0,1,0),0)</f>
        <v>0</v>
      </c>
      <c r="E26" s="64">
        <f t="shared" si="8"/>
        <v>0</v>
      </c>
      <c r="F26" s="64">
        <f t="shared" si="8"/>
        <v>0</v>
      </c>
      <c r="G26" s="64">
        <f t="shared" si="8"/>
        <v>0</v>
      </c>
      <c r="H26" s="64">
        <f t="shared" si="8"/>
        <v>0</v>
      </c>
      <c r="I26" s="64">
        <f t="shared" si="8"/>
        <v>0</v>
      </c>
      <c r="J26" s="64">
        <f t="shared" si="8"/>
        <v>0</v>
      </c>
      <c r="K26" s="64">
        <f t="shared" si="8"/>
        <v>0</v>
      </c>
      <c r="L26" s="64">
        <f t="shared" si="8"/>
        <v>0</v>
      </c>
      <c r="M26" s="119" t="s">
        <v>132</v>
      </c>
      <c r="N26" s="119"/>
      <c r="O26" s="119"/>
      <c r="P26" s="119"/>
      <c r="Q26" s="65">
        <f>SUM(D26:L26)</f>
        <v>0</v>
      </c>
    </row>
    <row r="27" spans="1:24" ht="34.35" customHeight="1" x14ac:dyDescent="0.25">
      <c r="B27" s="120" t="s">
        <v>60</v>
      </c>
      <c r="C27" s="120"/>
      <c r="D27" s="64" t="str">
        <f t="shared" ref="D27:L27" si="9">IF(AND(D23&lt;&gt;" "),IF(D25&gt;0,D23,""),"")</f>
        <v/>
      </c>
      <c r="E27" s="64" t="str">
        <f t="shared" si="9"/>
        <v/>
      </c>
      <c r="F27" s="64" t="str">
        <f t="shared" si="9"/>
        <v/>
      </c>
      <c r="G27" s="64" t="str">
        <f t="shared" si="9"/>
        <v/>
      </c>
      <c r="H27" s="64" t="str">
        <f t="shared" si="9"/>
        <v/>
      </c>
      <c r="I27" s="64" t="str">
        <f t="shared" si="9"/>
        <v/>
      </c>
      <c r="J27" s="64" t="str">
        <f t="shared" si="9"/>
        <v/>
      </c>
      <c r="K27" s="64" t="str">
        <f t="shared" si="9"/>
        <v/>
      </c>
      <c r="L27" s="64" t="str">
        <f t="shared" si="9"/>
        <v/>
      </c>
      <c r="M27" s="59"/>
      <c r="N27" s="18"/>
      <c r="O27" s="121" t="str">
        <f>D27&amp;" "&amp;E27&amp;" "&amp;F27&amp;" "&amp;G27&amp;" "&amp;H27&amp;" "&amp;I27&amp;" "&amp;J27&amp;" "&amp;K27&amp;" "&amp;L27</f>
        <v xml:space="preserve">        </v>
      </c>
      <c r="P27" s="121"/>
      <c r="Q27" s="121"/>
      <c r="R27" s="121"/>
      <c r="S27" s="121"/>
      <c r="T27" s="121"/>
      <c r="U27" s="121"/>
      <c r="V27" s="121"/>
      <c r="W27" s="121"/>
      <c r="X27" s="121"/>
    </row>
    <row r="28" spans="1:24" ht="31.5" customHeight="1" x14ac:dyDescent="0.25">
      <c r="B28" s="130" t="s">
        <v>61</v>
      </c>
      <c r="C28" s="130"/>
      <c r="D28" s="64">
        <f t="shared" ref="D28:L28" si="10">IF(D25&gt;0,1,0)</f>
        <v>0</v>
      </c>
      <c r="E28" s="64">
        <f t="shared" si="10"/>
        <v>0</v>
      </c>
      <c r="F28" s="64">
        <f t="shared" si="10"/>
        <v>0</v>
      </c>
      <c r="G28" s="64">
        <f t="shared" si="10"/>
        <v>0</v>
      </c>
      <c r="H28" s="64">
        <f t="shared" si="10"/>
        <v>0</v>
      </c>
      <c r="I28" s="64">
        <f t="shared" si="10"/>
        <v>0</v>
      </c>
      <c r="J28" s="64">
        <f t="shared" si="10"/>
        <v>0</v>
      </c>
      <c r="K28" s="64">
        <f t="shared" si="10"/>
        <v>0</v>
      </c>
      <c r="L28" s="64">
        <f t="shared" si="10"/>
        <v>0</v>
      </c>
      <c r="M28" s="119" t="s">
        <v>133</v>
      </c>
      <c r="N28" s="119"/>
      <c r="O28" s="119"/>
      <c r="P28" s="119"/>
      <c r="Q28" s="65">
        <f>SUM(D28:L28)</f>
        <v>0</v>
      </c>
    </row>
    <row r="29" spans="1:24" ht="31.5" customHeight="1" x14ac:dyDescent="0.25">
      <c r="B29" s="120" t="s">
        <v>60</v>
      </c>
      <c r="C29" s="120"/>
      <c r="D29" s="64" t="str">
        <f t="shared" ref="D29:L29" si="11">IF(D25&gt;0,D$35,"")</f>
        <v/>
      </c>
      <c r="E29" s="64" t="str">
        <f t="shared" si="11"/>
        <v/>
      </c>
      <c r="F29" s="64" t="str">
        <f t="shared" si="11"/>
        <v/>
      </c>
      <c r="G29" s="64" t="str">
        <f t="shared" si="11"/>
        <v/>
      </c>
      <c r="H29" s="64" t="str">
        <f t="shared" si="11"/>
        <v/>
      </c>
      <c r="I29" s="64" t="str">
        <f t="shared" si="11"/>
        <v/>
      </c>
      <c r="J29" s="64" t="str">
        <f t="shared" si="11"/>
        <v/>
      </c>
      <c r="K29" s="64" t="str">
        <f t="shared" si="11"/>
        <v/>
      </c>
      <c r="L29" s="64" t="str">
        <f t="shared" si="11"/>
        <v/>
      </c>
      <c r="M29" s="59"/>
      <c r="N29" s="18"/>
      <c r="O29" s="121" t="str">
        <f>D29&amp;" "&amp;E29&amp;" "&amp;F29&amp;" "&amp;G29&amp;" "&amp;H29&amp;" "&amp;I29&amp;" "&amp;J29&amp;" "&amp;K29&amp;" "&amp;L29</f>
        <v xml:space="preserve">        </v>
      </c>
      <c r="P29" s="121"/>
      <c r="Q29" s="121"/>
      <c r="R29" s="121"/>
      <c r="S29" s="121"/>
      <c r="T29" s="121"/>
      <c r="U29" s="121"/>
      <c r="V29" s="121"/>
      <c r="W29" s="121"/>
      <c r="X29" s="121"/>
    </row>
    <row r="30" spans="1:24" x14ac:dyDescent="0.25">
      <c r="B30" s="1"/>
      <c r="C30" s="2" t="s">
        <v>62</v>
      </c>
      <c r="D30" s="66" t="b">
        <f>IF($C4&gt;=D4,TRUE())</f>
        <v>0</v>
      </c>
      <c r="E30" s="66" t="b">
        <f>IF(C5&gt;=E5,TRUE())</f>
        <v>0</v>
      </c>
      <c r="F30" s="66" t="b">
        <f>IF(C5&gt;=F5,TRUE())</f>
        <v>0</v>
      </c>
      <c r="G30" s="66" t="b">
        <f>IF(C4&gt;=G4,TRUE())</f>
        <v>0</v>
      </c>
      <c r="H30" s="66" t="b">
        <f>IF(C4&gt;=H4,TRUE())</f>
        <v>0</v>
      </c>
      <c r="I30" s="66" t="b">
        <f>IF(C4&gt;=I4,TRUE())</f>
        <v>0</v>
      </c>
      <c r="J30" s="66" t="b">
        <f>IF(C4&gt;=J4,TRUE())</f>
        <v>0</v>
      </c>
      <c r="K30" s="66" t="b">
        <f>IF(C4&gt;=K4,TRUE())</f>
        <v>0</v>
      </c>
      <c r="L30" s="66" t="b">
        <f>IF(C4&gt;=L4,TRUE())</f>
        <v>0</v>
      </c>
      <c r="N30" s="18"/>
      <c r="O30" s="18"/>
      <c r="P30" s="18"/>
    </row>
    <row r="31" spans="1:24" x14ac:dyDescent="0.25">
      <c r="B31" s="1"/>
      <c r="C31" s="2" t="s">
        <v>63</v>
      </c>
      <c r="D31" s="66" t="b">
        <f>IF(C5&gt;=D5,TRUE())</f>
        <v>0</v>
      </c>
      <c r="E31" s="66" t="b">
        <f>IF(C7&gt;=E7,TRUE())</f>
        <v>0</v>
      </c>
      <c r="F31" s="66" t="b">
        <f>IF(C7&gt;=F7,TRUE())</f>
        <v>0</v>
      </c>
      <c r="G31" s="66" t="b">
        <f>IF(C13&gt;=G13,TRUE())</f>
        <v>0</v>
      </c>
      <c r="H31" s="66" t="b">
        <f>IF(C5&gt;=H5,TRUE())</f>
        <v>0</v>
      </c>
      <c r="I31" s="66" t="b">
        <f>IF(C13&gt;=I13,TRUE())</f>
        <v>0</v>
      </c>
      <c r="J31" s="66" t="b">
        <f>IF(C12&gt;=J12,TRUE())</f>
        <v>0</v>
      </c>
      <c r="K31" s="66" t="b">
        <f>IF(C5&gt;=K5,TRUE())</f>
        <v>0</v>
      </c>
      <c r="L31" s="66" t="b">
        <f>IF(C8&gt;=L8,TRUE())</f>
        <v>0</v>
      </c>
      <c r="N31" s="18"/>
      <c r="O31" s="18"/>
      <c r="P31" s="18"/>
    </row>
    <row r="32" spans="1:24" x14ac:dyDescent="0.25">
      <c r="B32" s="1"/>
      <c r="C32" s="2" t="s">
        <v>64</v>
      </c>
      <c r="D32" s="66" t="b">
        <f>IF(C11&gt;=D11,TRUE())</f>
        <v>0</v>
      </c>
      <c r="E32" s="66" t="b">
        <f>IF(C13&gt;=E13,TRUE())</f>
        <v>0</v>
      </c>
      <c r="F32" s="66" t="b">
        <f>IF(C13&gt;=F13,TRUE())</f>
        <v>0</v>
      </c>
      <c r="G32" s="66" t="b">
        <f>IF(C14&gt;=G14,TRUE())</f>
        <v>0</v>
      </c>
      <c r="H32" s="66" t="b">
        <f>IF(C7&gt;=H7,TRUE())</f>
        <v>0</v>
      </c>
      <c r="I32" s="66" t="b">
        <f>IF(C14&gt;=I14,TRUE())</f>
        <v>0</v>
      </c>
      <c r="J32" s="66" t="b">
        <f>IF(C13&gt;=J13,TRUE())</f>
        <v>0</v>
      </c>
      <c r="K32" s="66" t="b">
        <f>IF(C14&gt;=K14,TRUE())</f>
        <v>0</v>
      </c>
      <c r="L32" s="66" t="b">
        <f>IF(C14&gt;=L14,TRUE())</f>
        <v>0</v>
      </c>
      <c r="N32" s="18"/>
      <c r="O32" s="18"/>
      <c r="P32" s="18"/>
    </row>
    <row r="33" spans="2:24" x14ac:dyDescent="0.25">
      <c r="B33" s="1"/>
      <c r="C33" s="2" t="s">
        <v>65</v>
      </c>
      <c r="D33" s="66" t="b">
        <f>IF(C19&gt;=D19,TRUE())</f>
        <v>0</v>
      </c>
      <c r="E33" s="66" t="b">
        <f>IF(C19&gt;=E19,TRUE())</f>
        <v>0</v>
      </c>
      <c r="F33" s="66" t="b">
        <f>IF(C19&gt;=F19,TRUE())</f>
        <v>0</v>
      </c>
      <c r="G33" s="66" t="b">
        <f>IF(C20&gt;=G20,TRUE())</f>
        <v>0</v>
      </c>
      <c r="H33" s="66" t="b">
        <f>IF(C19&gt;=H19,TRUE())</f>
        <v>0</v>
      </c>
      <c r="I33" s="66" t="b">
        <f>IF(C17&gt;=I17,TRUE())</f>
        <v>0</v>
      </c>
      <c r="J33" s="66" t="b">
        <f>IF(C20&gt;=J20,TRUE())</f>
        <v>0</v>
      </c>
      <c r="K33" s="66" t="b">
        <f>IF(C20&gt;=K20,TRUE())</f>
        <v>0</v>
      </c>
      <c r="L33" s="66" t="b">
        <f>IF(C20&gt;=L20,TRUE())</f>
        <v>0</v>
      </c>
      <c r="N33" s="18"/>
      <c r="O33" s="18"/>
      <c r="P33" s="18"/>
    </row>
    <row r="34" spans="2:24" ht="68.650000000000006" customHeight="1" x14ac:dyDescent="0.25">
      <c r="B34" s="131" t="s">
        <v>66</v>
      </c>
      <c r="C34" s="131"/>
      <c r="D34" s="67" t="str">
        <f t="shared" ref="D34:L34" si="12">IF(AND(D23&lt;&gt;" "),D40," ")</f>
        <v xml:space="preserve"> </v>
      </c>
      <c r="E34" s="67" t="str">
        <f t="shared" si="12"/>
        <v xml:space="preserve"> </v>
      </c>
      <c r="F34" s="67" t="str">
        <f t="shared" si="12"/>
        <v xml:space="preserve"> </v>
      </c>
      <c r="G34" s="67" t="str">
        <f t="shared" si="12"/>
        <v xml:space="preserve"> </v>
      </c>
      <c r="H34" s="67" t="str">
        <f t="shared" si="12"/>
        <v xml:space="preserve"> </v>
      </c>
      <c r="I34" s="67" t="str">
        <f t="shared" si="12"/>
        <v xml:space="preserve"> </v>
      </c>
      <c r="J34" s="67" t="str">
        <f t="shared" si="12"/>
        <v xml:space="preserve"> </v>
      </c>
      <c r="K34" s="67" t="str">
        <f t="shared" si="12"/>
        <v xml:space="preserve"> </v>
      </c>
      <c r="L34" s="67" t="str">
        <f t="shared" si="12"/>
        <v xml:space="preserve"> </v>
      </c>
      <c r="M34" s="124" t="s">
        <v>134</v>
      </c>
      <c r="N34" s="124"/>
      <c r="O34" s="124"/>
      <c r="P34" s="124"/>
      <c r="T34" s="132" t="str">
        <f>IFERROR(IF(C9&gt;=57.5,IF(Q26&gt;0,O27,IF(N45&gt;0,D47,IF(U17&gt;=60,"Wykonawca","Proszę wprowadzić wszystkie dane"))),IF(Q28&gt;0,O29,IF(U17&gt;=60,IF(S39&lt;660,IF(N49&gt;0,D51,"Proszę wprowadzić wszystkie dane"),"Proszę odpowiedzieć na wszystkie pytania"),"Proszę wprowadzić wszystkie dane"))),"Proszę wprowadzić wszystkie dane")</f>
        <v>Proszę wprowadzić wszystkie dane</v>
      </c>
      <c r="U34" s="132"/>
      <c r="V34" s="132"/>
      <c r="W34" s="132"/>
      <c r="X34" s="132"/>
    </row>
    <row r="35" spans="2:24" ht="13.9" customHeight="1" x14ac:dyDescent="0.25">
      <c r="C35" s="2"/>
      <c r="D35" s="68" t="s">
        <v>12</v>
      </c>
      <c r="E35" s="68" t="s">
        <v>13</v>
      </c>
      <c r="F35" s="68" t="s">
        <v>14</v>
      </c>
      <c r="G35" s="68" t="s">
        <v>15</v>
      </c>
      <c r="H35" s="68" t="s">
        <v>16</v>
      </c>
      <c r="I35" s="68" t="s">
        <v>17</v>
      </c>
      <c r="J35" s="68" t="s">
        <v>18</v>
      </c>
      <c r="K35" s="68" t="s">
        <v>19</v>
      </c>
      <c r="L35" s="68" t="s">
        <v>20</v>
      </c>
      <c r="M35" s="124" t="s">
        <v>135</v>
      </c>
      <c r="N35" s="124"/>
      <c r="O35" s="124"/>
      <c r="P35" s="124"/>
    </row>
    <row r="36" spans="2:24" x14ac:dyDescent="0.25">
      <c r="B36" s="1"/>
      <c r="C36" s="2" t="s">
        <v>62</v>
      </c>
      <c r="D36" s="69">
        <f>IF(C4&gt;=0,IF(D4-C4&gt;0,D4-C4," "),0)</f>
        <v>72.5</v>
      </c>
      <c r="E36">
        <f>IF(C5&gt;=0,IF(E5-C5&gt;0,E5-C5," "),0)</f>
        <v>80</v>
      </c>
      <c r="F36">
        <f>IF(C5&gt;=0,IF(F5-C5&gt;0,F5-C5," "),0)</f>
        <v>77.5</v>
      </c>
      <c r="G36" s="70">
        <f>IF(C4&gt;=0,IF(G4-C4&gt;0,G4-C4," "),0)</f>
        <v>47.5</v>
      </c>
      <c r="H36">
        <f>IF(C4&gt;=0,IF(H4-C4&gt;0,H4-C4," "),0)</f>
        <v>72.5</v>
      </c>
      <c r="I36" s="70">
        <f>IF(C4&gt;=0,IF(I4-C4&gt;0,I4-C4," "),0)</f>
        <v>60</v>
      </c>
      <c r="J36">
        <f>IF(C4&gt;=0,IF(J4-C4&gt;0,J4-C4," "),0)</f>
        <v>67.5</v>
      </c>
      <c r="K36" s="70">
        <f>IF(C4&gt;=0,IF(K4-C4&gt;0,K4-C4," "),0)</f>
        <v>52.5</v>
      </c>
      <c r="L36" s="70">
        <f>IF(C4&gt;=0,IF(L4-C4&gt;0,L4-C4," "),0)</f>
        <v>55</v>
      </c>
      <c r="M36" s="124"/>
      <c r="N36" s="124"/>
      <c r="O36" s="124"/>
      <c r="P36" s="124"/>
    </row>
    <row r="37" spans="2:24" x14ac:dyDescent="0.25">
      <c r="B37" s="1"/>
      <c r="C37" s="2" t="s">
        <v>63</v>
      </c>
      <c r="D37" s="69">
        <f>IF(C5&gt;=0,IF(D5-C5&gt;0,D5-C5," "),0)</f>
        <v>70</v>
      </c>
      <c r="E37">
        <f>IF(C7&gt;=0,IF(E7-C7&gt;0,E7-C7," "),0)</f>
        <v>70</v>
      </c>
      <c r="F37">
        <f>IF(C7&gt;=0,IF(F7-C7&gt;0,F7-C7," "),0)</f>
        <v>65</v>
      </c>
      <c r="G37">
        <f>IF(C13&gt;=0,IF(G13-C13&gt;0,G13-C13," "),0)</f>
        <v>47.5</v>
      </c>
      <c r="H37" s="71">
        <f>IF(C5&gt;=0,IF(H5-C5&gt;0,H5-C5," "),0)</f>
        <v>70</v>
      </c>
      <c r="I37">
        <f>IF(C13&gt;=0,IF(I13-C13&gt;0,I13-C13," "),0)</f>
        <v>60</v>
      </c>
      <c r="J37">
        <f>IF(C12&gt;=0,IF(J12-C12&gt;0,J12-C12," "),0)</f>
        <v>65</v>
      </c>
      <c r="K37" s="70">
        <f>IF(C5&gt;=0,IF(K5-C5&gt;0,K5-C5," "),0)</f>
        <v>50</v>
      </c>
      <c r="L37" s="70">
        <f>IF(C8&gt;=0,IF(L8-C8&gt;0,L8-C8," "),0)</f>
        <v>42.5</v>
      </c>
      <c r="M37" s="124"/>
      <c r="N37" s="124"/>
      <c r="O37" s="124"/>
      <c r="P37" s="124"/>
    </row>
    <row r="38" spans="2:24" x14ac:dyDescent="0.25">
      <c r="B38" s="1"/>
      <c r="C38" s="2" t="s">
        <v>64</v>
      </c>
      <c r="D38" s="69">
        <f>IF(C11&gt;=0,IF(D11-C11&gt;0,D11-C11," "),0)</f>
        <v>77.5</v>
      </c>
      <c r="E38">
        <f>IF(C13&gt;=0,IF(E13-C13&gt;0,E13-C13," "),0)</f>
        <v>82.5</v>
      </c>
      <c r="F38">
        <f>IF(C13&gt;=0,IF(F13-C13&gt;0,F13-C13," "),0)</f>
        <v>65</v>
      </c>
      <c r="G38" s="70">
        <f>IF(C14&gt;=0,IF(G14-C14&gt;0,G14-C14," "),0)</f>
        <v>55</v>
      </c>
      <c r="H38">
        <f>IF(C7&gt;=0,IF(H7-C7&gt;0,H7-C7," "),0)</f>
        <v>85</v>
      </c>
      <c r="I38" s="70">
        <f>IF(C14&gt;=0,IF(I14-C14&gt;0,I14-C14," "),0)</f>
        <v>57.5</v>
      </c>
      <c r="J38">
        <f>IF(C13&gt;=0,IF(J13-C13&gt;0,J13-C13," "),0)</f>
        <v>52.5</v>
      </c>
      <c r="K38" s="70">
        <f>IF(C14&gt;=0,IF(K14-C14&gt;0,K14-C14," "),0)</f>
        <v>50</v>
      </c>
      <c r="L38" s="70">
        <f>IF(C14&gt;=0,IF(L14-C14&gt;0,L14-C14," "),0)</f>
        <v>40</v>
      </c>
      <c r="M38" s="124"/>
      <c r="N38" s="124"/>
      <c r="O38" s="124"/>
      <c r="P38" s="124"/>
    </row>
    <row r="39" spans="2:24" x14ac:dyDescent="0.25">
      <c r="B39" s="1"/>
      <c r="C39" s="2" t="s">
        <v>65</v>
      </c>
      <c r="D39" s="69">
        <f>IF(C19&gt;=0,IF(D19-C19&gt;0,D19-C19," "),0)</f>
        <v>75</v>
      </c>
      <c r="E39">
        <f>IF(C19&gt;=0,IF(E19-C19&gt;0,E19-C19," "),0)</f>
        <v>75</v>
      </c>
      <c r="F39">
        <f>IF(C19&gt;=0,IF(F19-C19&gt;0,F19-C19," "),0)</f>
        <v>65</v>
      </c>
      <c r="G39">
        <f>IF(C20&gt;=0,IF(G20-C20&gt;0,G20-C20," "),0)</f>
        <v>80</v>
      </c>
      <c r="H39">
        <f>IF(C19&gt;=0,IF(H19-C19&gt;0,H19-C19," "),0)</f>
        <v>82.5</v>
      </c>
      <c r="I39">
        <f>IF(C17&gt;=0,IF(I17-C17&gt;0,I17-C17," "),0)</f>
        <v>72.5</v>
      </c>
      <c r="J39">
        <f>IF(C20&gt;=0,IF(J20-C20&gt;0,J20-C20," "),0)</f>
        <v>72.5</v>
      </c>
      <c r="K39">
        <f>IF(C20&gt;=0,IF(K20-C20&gt;0,K20-C20," "),0)</f>
        <v>57.5</v>
      </c>
      <c r="L39">
        <f>IF(C20&gt;=0,IF(L20-C20&gt;0,L20-C20," "),0)</f>
        <v>80</v>
      </c>
      <c r="M39" s="124"/>
      <c r="N39" s="124"/>
      <c r="O39" s="124"/>
      <c r="P39" s="124"/>
      <c r="S39">
        <f>SUM(D39:L39)</f>
        <v>660</v>
      </c>
    </row>
    <row r="40" spans="2:24" x14ac:dyDescent="0.25">
      <c r="B40" s="72" t="s">
        <v>67</v>
      </c>
      <c r="C40" s="73" t="s">
        <v>68</v>
      </c>
      <c r="D40" s="74">
        <f t="shared" ref="D40:L40" si="13">IF(SUM(D36:D39)&gt;0,SUM(D36:D39),"")</f>
        <v>295</v>
      </c>
      <c r="E40" s="74">
        <f t="shared" si="13"/>
        <v>307.5</v>
      </c>
      <c r="F40" s="74">
        <f t="shared" si="13"/>
        <v>272.5</v>
      </c>
      <c r="G40" s="74">
        <f t="shared" si="13"/>
        <v>230</v>
      </c>
      <c r="H40" s="74">
        <f t="shared" si="13"/>
        <v>310</v>
      </c>
      <c r="I40" s="74">
        <f t="shared" si="13"/>
        <v>250</v>
      </c>
      <c r="J40" s="74">
        <f t="shared" si="13"/>
        <v>257.5</v>
      </c>
      <c r="K40" s="74">
        <f t="shared" si="13"/>
        <v>210</v>
      </c>
      <c r="L40" s="74">
        <f t="shared" si="13"/>
        <v>217.5</v>
      </c>
      <c r="M40" s="124"/>
      <c r="N40" s="124"/>
      <c r="O40" s="124"/>
      <c r="P40" s="124"/>
    </row>
    <row r="41" spans="2:24" x14ac:dyDescent="0.25">
      <c r="B41" s="1"/>
      <c r="C41" s="2"/>
      <c r="F41" s="3"/>
      <c r="H41" s="2"/>
      <c r="I41" s="2"/>
    </row>
    <row r="42" spans="2:24" ht="35.1" customHeight="1" x14ac:dyDescent="0.25">
      <c r="B42" s="128" t="s">
        <v>69</v>
      </c>
      <c r="C42" s="128"/>
      <c r="D42" s="75">
        <f>MIN(D34:L34)</f>
        <v>0</v>
      </c>
      <c r="F42" s="3"/>
      <c r="H42" s="2"/>
      <c r="I42" s="2"/>
      <c r="M42" s="119" t="s">
        <v>136</v>
      </c>
      <c r="N42" s="119"/>
      <c r="O42" s="119"/>
      <c r="P42" s="119"/>
    </row>
    <row r="43" spans="2:24" ht="35.1" customHeight="1" x14ac:dyDescent="0.25">
      <c r="B43" s="128" t="s">
        <v>70</v>
      </c>
      <c r="C43" s="128"/>
      <c r="D43" s="75">
        <f>MIN(D40:L40)</f>
        <v>210</v>
      </c>
      <c r="F43" s="3"/>
      <c r="H43" s="2"/>
      <c r="I43" s="2"/>
      <c r="M43" s="119" t="s">
        <v>137</v>
      </c>
      <c r="N43" s="119"/>
      <c r="O43" s="119"/>
      <c r="P43" s="119"/>
    </row>
    <row r="44" spans="2:24" x14ac:dyDescent="0.25">
      <c r="B44" s="1"/>
      <c r="C44" s="2"/>
      <c r="F44" s="3"/>
      <c r="H44" s="2"/>
      <c r="I44" s="2"/>
    </row>
    <row r="45" spans="2:24" ht="45.75" customHeight="1" x14ac:dyDescent="0.25">
      <c r="B45" s="126" t="s">
        <v>71</v>
      </c>
      <c r="C45" s="126"/>
      <c r="D45" s="76" t="str">
        <f t="shared" ref="D45:L45" si="14">IF($D$42&gt;0,IF($D$34:$L$34&lt;=$D$42,D35,""),"")</f>
        <v/>
      </c>
      <c r="E45" s="76" t="str">
        <f t="shared" si="14"/>
        <v/>
      </c>
      <c r="F45" s="76" t="str">
        <f t="shared" si="14"/>
        <v/>
      </c>
      <c r="G45" s="76" t="str">
        <f t="shared" si="14"/>
        <v/>
      </c>
      <c r="H45" s="76" t="str">
        <f t="shared" si="14"/>
        <v/>
      </c>
      <c r="I45" s="76" t="str">
        <f t="shared" si="14"/>
        <v/>
      </c>
      <c r="J45" s="76" t="str">
        <f t="shared" si="14"/>
        <v/>
      </c>
      <c r="K45" s="76" t="str">
        <f t="shared" si="14"/>
        <v/>
      </c>
      <c r="L45" s="76" t="str">
        <f t="shared" si="14"/>
        <v/>
      </c>
      <c r="N45" s="65" t="s">
        <v>72</v>
      </c>
    </row>
    <row r="46" spans="2:24" x14ac:dyDescent="0.25">
      <c r="B46" s="1"/>
      <c r="C46" s="2"/>
      <c r="D46">
        <f t="shared" ref="D46:L46" si="15">IF($D$42&gt;0,IF($D$34:$L$34&lt;=$D$42,1,0),0)</f>
        <v>0</v>
      </c>
      <c r="E46">
        <f t="shared" si="15"/>
        <v>0</v>
      </c>
      <c r="F46">
        <f t="shared" si="15"/>
        <v>0</v>
      </c>
      <c r="G46">
        <f t="shared" si="15"/>
        <v>0</v>
      </c>
      <c r="H46">
        <f t="shared" si="15"/>
        <v>0</v>
      </c>
      <c r="I46">
        <f t="shared" si="15"/>
        <v>0</v>
      </c>
      <c r="J46">
        <f t="shared" si="15"/>
        <v>0</v>
      </c>
      <c r="K46">
        <f t="shared" si="15"/>
        <v>0</v>
      </c>
      <c r="L46">
        <f t="shared" si="15"/>
        <v>0</v>
      </c>
      <c r="N46" s="65">
        <f>SUM(D46:L46)</f>
        <v>0</v>
      </c>
    </row>
    <row r="47" spans="2:24" x14ac:dyDescent="0.25">
      <c r="B47" s="127" t="s">
        <v>73</v>
      </c>
      <c r="C47" s="127"/>
      <c r="D47" s="121" t="str">
        <f>D45&amp;" "&amp;E45&amp;" "&amp;F45&amp;" "&amp;G45&amp;" "&amp;H45&amp;" "&amp;I45&amp;" "&amp;J45&amp;" "&amp;K45&amp;" "&amp;L45</f>
        <v xml:space="preserve">        </v>
      </c>
      <c r="E47" s="121"/>
      <c r="F47" s="121"/>
      <c r="G47" s="121"/>
      <c r="H47" s="121"/>
      <c r="I47" s="121"/>
      <c r="J47" s="121"/>
      <c r="K47" s="121"/>
      <c r="L47" s="121"/>
    </row>
    <row r="48" spans="2:24" x14ac:dyDescent="0.25">
      <c r="B48" s="1"/>
      <c r="C48" s="2"/>
      <c r="N48" s="65" t="s">
        <v>72</v>
      </c>
    </row>
    <row r="49" spans="2:14" ht="57.4" customHeight="1" x14ac:dyDescent="0.25">
      <c r="B49" s="126" t="s">
        <v>74</v>
      </c>
      <c r="C49" s="126"/>
      <c r="D49" s="76" t="str">
        <f t="shared" ref="D49:L49" si="16">IF($D$43&gt;0,IF($D$40:$L$40&lt;=$D$43,D35,""),"")</f>
        <v/>
      </c>
      <c r="E49" s="76" t="str">
        <f t="shared" si="16"/>
        <v/>
      </c>
      <c r="F49" s="76" t="str">
        <f t="shared" si="16"/>
        <v/>
      </c>
      <c r="G49" s="76" t="str">
        <f t="shared" si="16"/>
        <v/>
      </c>
      <c r="H49" s="76" t="str">
        <f t="shared" si="16"/>
        <v/>
      </c>
      <c r="I49" s="76" t="str">
        <f t="shared" si="16"/>
        <v/>
      </c>
      <c r="J49" s="76" t="str">
        <f t="shared" si="16"/>
        <v/>
      </c>
      <c r="K49" s="76" t="str">
        <f t="shared" si="16"/>
        <v>Usługowiec</v>
      </c>
      <c r="L49" s="76" t="str">
        <f t="shared" si="16"/>
        <v/>
      </c>
      <c r="M49" s="18"/>
      <c r="N49" s="65">
        <f>SUM(D50:L50)</f>
        <v>1</v>
      </c>
    </row>
    <row r="50" spans="2:14" x14ac:dyDescent="0.25">
      <c r="B50" s="1"/>
      <c r="C50" s="2"/>
      <c r="D50">
        <f t="shared" ref="D50:L50" si="17">IF($D$43&gt;0,IF($D$40:$L$40&lt;=$D$43,1,0),0)</f>
        <v>0</v>
      </c>
      <c r="E50">
        <f t="shared" si="17"/>
        <v>0</v>
      </c>
      <c r="F50">
        <f t="shared" si="17"/>
        <v>0</v>
      </c>
      <c r="G50">
        <f t="shared" si="17"/>
        <v>0</v>
      </c>
      <c r="H50">
        <f t="shared" si="17"/>
        <v>0</v>
      </c>
      <c r="I50">
        <f t="shared" si="17"/>
        <v>0</v>
      </c>
      <c r="J50">
        <f t="shared" si="17"/>
        <v>0</v>
      </c>
      <c r="K50">
        <f t="shared" si="17"/>
        <v>1</v>
      </c>
      <c r="L50">
        <f t="shared" si="17"/>
        <v>0</v>
      </c>
    </row>
    <row r="51" spans="2:14" x14ac:dyDescent="0.25">
      <c r="B51" s="127" t="s">
        <v>75</v>
      </c>
      <c r="C51" s="127"/>
      <c r="D51" s="121" t="str">
        <f>D49&amp;" "&amp;E49&amp;" "&amp;F49&amp;" "&amp;G49&amp;" "&amp;H49&amp;" "&amp;I49&amp;" "&amp;J49&amp;" "&amp;K49&amp;" "&amp;L49</f>
        <v xml:space="preserve">       Usługowiec </v>
      </c>
      <c r="E51" s="121"/>
      <c r="F51" s="121"/>
      <c r="G51" s="121"/>
      <c r="H51" s="121"/>
      <c r="I51" s="121"/>
      <c r="J51" s="121"/>
      <c r="K51" s="121"/>
      <c r="L51" s="121"/>
    </row>
  </sheetData>
  <sheetProtection algorithmName="SHA-512" hashValue="Kb1xmp06PDAZjwfuPjld1BsLBU6mfQLQb4LAesHBc0amarfOdh0xGLjfRs4nc0iCGxJqe4V/KuO3pAy0BWXAzg==" saltValue="p5l84eJRz5LJMhGSJgcBFQ==" spinCount="100000" sheet="1" objects="1" scenarios="1"/>
  <mergeCells count="46">
    <mergeCell ref="Z3:AB3"/>
    <mergeCell ref="W15:X15"/>
    <mergeCell ref="B45:C45"/>
    <mergeCell ref="B47:C47"/>
    <mergeCell ref="D47:L47"/>
    <mergeCell ref="B28:C28"/>
    <mergeCell ref="M28:P28"/>
    <mergeCell ref="B29:C29"/>
    <mergeCell ref="O29:X29"/>
    <mergeCell ref="B34:C34"/>
    <mergeCell ref="M34:P34"/>
    <mergeCell ref="T34:X34"/>
    <mergeCell ref="B25:C25"/>
    <mergeCell ref="M25:P25"/>
    <mergeCell ref="B26:C26"/>
    <mergeCell ref="M26:P26"/>
    <mergeCell ref="B49:C49"/>
    <mergeCell ref="B51:C51"/>
    <mergeCell ref="D51:L51"/>
    <mergeCell ref="M35:P40"/>
    <mergeCell ref="B42:C42"/>
    <mergeCell ref="M42:P42"/>
    <mergeCell ref="B43:C43"/>
    <mergeCell ref="M43:P43"/>
    <mergeCell ref="B27:C27"/>
    <mergeCell ref="O27:X27"/>
    <mergeCell ref="B16:L16"/>
    <mergeCell ref="B23:C23"/>
    <mergeCell ref="M23:P23"/>
    <mergeCell ref="R23:T23"/>
    <mergeCell ref="B24:C24"/>
    <mergeCell ref="P9:R9"/>
    <mergeCell ref="P10:R10"/>
    <mergeCell ref="P11:R11"/>
    <mergeCell ref="P12:R12"/>
    <mergeCell ref="P13:R13"/>
    <mergeCell ref="P4:R4"/>
    <mergeCell ref="P5:R5"/>
    <mergeCell ref="P6:R6"/>
    <mergeCell ref="P7:R7"/>
    <mergeCell ref="P8:R8"/>
    <mergeCell ref="B2:B3"/>
    <mergeCell ref="C2:C3"/>
    <mergeCell ref="D2:L2"/>
    <mergeCell ref="P2:R2"/>
    <mergeCell ref="P3:R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33"/>
  <sheetViews>
    <sheetView tabSelected="1" zoomScale="75" zoomScaleNormal="75" workbookViewId="0">
      <selection activeCell="P10" sqref="P10"/>
    </sheetView>
  </sheetViews>
  <sheetFormatPr defaultRowHeight="15" x14ac:dyDescent="0.25"/>
  <cols>
    <col min="1" max="1" width="6.5703125" customWidth="1"/>
    <col min="2" max="2" width="32.5703125" customWidth="1"/>
    <col min="3" max="3" width="15.7109375" customWidth="1"/>
    <col min="4" max="4" width="21.28515625" customWidth="1"/>
    <col min="5" max="1025" width="8.5703125" customWidth="1"/>
  </cols>
  <sheetData>
    <row r="1" spans="2:4" ht="22.9" customHeight="1" x14ac:dyDescent="0.25">
      <c r="B1" s="134" t="s">
        <v>76</v>
      </c>
      <c r="C1" s="134"/>
      <c r="D1" s="134"/>
    </row>
    <row r="3" spans="2:4" s="77" customFormat="1" ht="22.9" customHeight="1" x14ac:dyDescent="0.25">
      <c r="B3" s="78" t="s">
        <v>77</v>
      </c>
      <c r="C3" s="135" t="s">
        <v>78</v>
      </c>
      <c r="D3" s="135"/>
    </row>
    <row r="5" spans="2:4" ht="22.9" customHeight="1" x14ac:dyDescent="0.25">
      <c r="B5" s="136" t="s">
        <v>79</v>
      </c>
      <c r="C5" s="136"/>
      <c r="D5" s="136"/>
    </row>
    <row r="6" spans="2:4" s="79" customFormat="1" ht="17.100000000000001" customHeight="1" x14ac:dyDescent="0.3">
      <c r="B6" s="137" t="str">
        <f>tabela_TZ!$T$34</f>
        <v>Proszę wprowadzić wszystkie dane</v>
      </c>
      <c r="C6" s="137"/>
      <c r="D6" s="137"/>
    </row>
    <row r="7" spans="2:4" s="79" customFormat="1" ht="17.100000000000001" customHeight="1" x14ac:dyDescent="0.3">
      <c r="B7" s="137"/>
      <c r="C7" s="137"/>
      <c r="D7" s="137"/>
    </row>
    <row r="8" spans="2:4" s="79" customFormat="1" ht="17.100000000000001" customHeight="1" x14ac:dyDescent="0.3">
      <c r="B8" s="137"/>
      <c r="C8" s="137"/>
      <c r="D8" s="137"/>
    </row>
    <row r="9" spans="2:4" x14ac:dyDescent="0.25">
      <c r="B9" s="80"/>
      <c r="C9" s="80"/>
      <c r="D9" s="80"/>
    </row>
    <row r="10" spans="2:4" ht="22.9" customHeight="1" x14ac:dyDescent="0.25">
      <c r="B10" s="133" t="s">
        <v>80</v>
      </c>
      <c r="C10" s="133"/>
      <c r="D10" s="133"/>
    </row>
    <row r="11" spans="2:4" x14ac:dyDescent="0.25">
      <c r="B11" s="80"/>
      <c r="C11" s="80"/>
      <c r="D11" s="80"/>
    </row>
    <row r="12" spans="2:4" ht="30.6" customHeight="1" x14ac:dyDescent="0.25">
      <c r="B12" s="81" t="s">
        <v>81</v>
      </c>
      <c r="C12" s="82" t="s">
        <v>82</v>
      </c>
      <c r="D12" s="83" t="s">
        <v>83</v>
      </c>
    </row>
    <row r="13" spans="2:4" s="59" customFormat="1" ht="22.9" customHeight="1" x14ac:dyDescent="0.25">
      <c r="B13" s="84" t="str">
        <f>tabela_TZ!P2</f>
        <v xml:space="preserve">Motywacja </v>
      </c>
      <c r="C13" s="85">
        <f>tabela_TZ!C4</f>
        <v>0</v>
      </c>
      <c r="D13" s="86" t="str">
        <f>tabela_TZ!V2</f>
        <v>Brak danych</v>
      </c>
    </row>
    <row r="14" spans="2:4" s="59" customFormat="1" ht="22.9" customHeight="1" x14ac:dyDescent="0.25">
      <c r="B14" s="87" t="str">
        <f>tabela_TZ!P3</f>
        <v>Komunikacja</v>
      </c>
      <c r="C14" s="88">
        <f>tabela_TZ!C5</f>
        <v>0</v>
      </c>
      <c r="D14" s="89" t="str">
        <f>tabela_TZ!V3</f>
        <v>Brak danych</v>
      </c>
    </row>
    <row r="15" spans="2:4" s="59" customFormat="1" ht="22.9" customHeight="1" x14ac:dyDescent="0.25">
      <c r="B15" s="90" t="str">
        <f>tabela_TZ!P4</f>
        <v>Asertywność</v>
      </c>
      <c r="C15" s="91">
        <f>tabela_TZ!C6</f>
        <v>0</v>
      </c>
      <c r="D15" s="92" t="str">
        <f>tabela_TZ!V4</f>
        <v>Brak danych</v>
      </c>
    </row>
    <row r="16" spans="2:4" s="59" customFormat="1" ht="22.9" customHeight="1" x14ac:dyDescent="0.25">
      <c r="B16" s="87" t="str">
        <f>tabela_TZ!P5</f>
        <v>Empatia</v>
      </c>
      <c r="C16" s="88">
        <f>tabela_TZ!C7</f>
        <v>0</v>
      </c>
      <c r="D16" s="89" t="str">
        <f>tabela_TZ!V5</f>
        <v>Brak danych</v>
      </c>
    </row>
    <row r="17" spans="2:4" s="59" customFormat="1" ht="22.9" customHeight="1" x14ac:dyDescent="0.25">
      <c r="B17" s="90" t="str">
        <f>tabela_TZ!P6</f>
        <v>Współpraca</v>
      </c>
      <c r="C17" s="91">
        <f>tabela_TZ!C8</f>
        <v>0</v>
      </c>
      <c r="D17" s="92" t="str">
        <f>tabela_TZ!V6</f>
        <v>Brak danych</v>
      </c>
    </row>
    <row r="18" spans="2:4" s="59" customFormat="1" ht="22.9" customHeight="1" x14ac:dyDescent="0.25">
      <c r="B18" s="87" t="str">
        <f>tabela_TZ!P7</f>
        <v>Rozwiązywanie problemów</v>
      </c>
      <c r="C18" s="88">
        <f>tabela_TZ!C9</f>
        <v>0</v>
      </c>
      <c r="D18" s="89" t="str">
        <f>tabela_TZ!V7</f>
        <v>Brak danych</v>
      </c>
    </row>
    <row r="19" spans="2:4" s="59" customFormat="1" ht="22.9" customHeight="1" x14ac:dyDescent="0.25">
      <c r="B19" s="90" t="str">
        <f>tabela_TZ!P8</f>
        <v>Autoprezentacja</v>
      </c>
      <c r="C19" s="91">
        <f>tabela_TZ!C10</f>
        <v>0</v>
      </c>
      <c r="D19" s="92" t="str">
        <f>tabela_TZ!V8</f>
        <v>Brak danych</v>
      </c>
    </row>
    <row r="20" spans="2:4" s="59" customFormat="1" ht="22.9" customHeight="1" x14ac:dyDescent="0.25">
      <c r="B20" s="87" t="str">
        <f>tabela_TZ!P9</f>
        <v>Radzenie sobie ze stresem</v>
      </c>
      <c r="C20" s="88">
        <f>tabela_TZ!C11</f>
        <v>0</v>
      </c>
      <c r="D20" s="89" t="str">
        <f>tabela_TZ!V9</f>
        <v>Brak danych</v>
      </c>
    </row>
    <row r="21" spans="2:4" s="59" customFormat="1" ht="22.9" customHeight="1" x14ac:dyDescent="0.25">
      <c r="B21" s="90" t="str">
        <f>tabela_TZ!P10</f>
        <v>Podejmowanie wyzwań</v>
      </c>
      <c r="C21" s="91">
        <f>tabela_TZ!C12</f>
        <v>0</v>
      </c>
      <c r="D21" s="92" t="str">
        <f>tabela_TZ!V10</f>
        <v>Brak danych</v>
      </c>
    </row>
    <row r="22" spans="2:4" s="59" customFormat="1" ht="22.9" customHeight="1" x14ac:dyDescent="0.25">
      <c r="B22" s="87" t="str">
        <f>tabela_TZ!P11</f>
        <v>Uczenie się przez całe życie</v>
      </c>
      <c r="C22" s="88">
        <f>tabela_TZ!C13</f>
        <v>0</v>
      </c>
      <c r="D22" s="89" t="str">
        <f>tabela_TZ!V11</f>
        <v>Brak danych</v>
      </c>
    </row>
    <row r="23" spans="2:4" s="59" customFormat="1" ht="22.9" customHeight="1" x14ac:dyDescent="0.25">
      <c r="B23" s="90" t="str">
        <f>tabela_TZ!P12</f>
        <v>Adaptacyjność</v>
      </c>
      <c r="C23" s="91">
        <f>tabela_TZ!C14</f>
        <v>0</v>
      </c>
      <c r="D23" s="92" t="str">
        <f>tabela_TZ!V12</f>
        <v>Brak danych</v>
      </c>
    </row>
    <row r="24" spans="2:4" s="59" customFormat="1" ht="22.9" customHeight="1" thickBot="1" x14ac:dyDescent="0.3">
      <c r="B24" s="93" t="str">
        <f>tabela_TZ!P13</f>
        <v>Przywództwo</v>
      </c>
      <c r="C24" s="94">
        <f>tabela_TZ!C15</f>
        <v>0</v>
      </c>
      <c r="D24" s="95" t="str">
        <f>tabela_TZ!V13</f>
        <v>Brak danych</v>
      </c>
    </row>
    <row r="25" spans="2:4" ht="36.6" customHeight="1" thickBot="1" x14ac:dyDescent="0.3">
      <c r="B25" s="114" t="s">
        <v>150</v>
      </c>
      <c r="C25" s="94">
        <f>tabela_TZ!AC3</f>
        <v>0</v>
      </c>
      <c r="D25" s="95" t="str">
        <f>tabela_TZ!AE3</f>
        <v>niski</v>
      </c>
    </row>
    <row r="26" spans="2:4" x14ac:dyDescent="0.25">
      <c r="B26" s="80"/>
      <c r="C26" s="80"/>
      <c r="D26" s="80"/>
    </row>
    <row r="27" spans="2:4" s="96" customFormat="1" ht="22.9" customHeight="1" x14ac:dyDescent="0.3">
      <c r="B27" s="133" t="s">
        <v>84</v>
      </c>
      <c r="C27" s="133"/>
      <c r="D27" s="133"/>
    </row>
    <row r="28" spans="2:4" ht="15.75" thickBot="1" x14ac:dyDescent="0.3">
      <c r="B28" s="80"/>
      <c r="C28" s="80"/>
      <c r="D28" s="80"/>
    </row>
    <row r="29" spans="2:4" s="77" customFormat="1" ht="28.35" customHeight="1" thickBot="1" x14ac:dyDescent="0.3">
      <c r="B29" s="97" t="s">
        <v>65</v>
      </c>
      <c r="C29" s="98" t="s">
        <v>82</v>
      </c>
      <c r="D29" s="98" t="s">
        <v>152</v>
      </c>
    </row>
    <row r="30" spans="2:4" s="77" customFormat="1" ht="22.9" customHeight="1" x14ac:dyDescent="0.25">
      <c r="B30" s="84" t="str">
        <f>tabela_TZ!B17</f>
        <v>Dane</v>
      </c>
      <c r="C30" s="86">
        <f>tabela_TZ!C17</f>
        <v>0</v>
      </c>
      <c r="D30" s="86">
        <f>tabela_TZ!W17</f>
        <v>0</v>
      </c>
    </row>
    <row r="31" spans="2:4" s="77" customFormat="1" ht="22.9" customHeight="1" x14ac:dyDescent="0.25">
      <c r="B31" s="87" t="str">
        <f>tabela_TZ!B18</f>
        <v>Idee</v>
      </c>
      <c r="C31" s="89">
        <f>tabela_TZ!C18</f>
        <v>0</v>
      </c>
      <c r="D31" s="89">
        <f>tabela_TZ!W18</f>
        <v>0</v>
      </c>
    </row>
    <row r="32" spans="2:4" s="77" customFormat="1" ht="22.9" customHeight="1" x14ac:dyDescent="0.25">
      <c r="B32" s="90" t="str">
        <f>tabela_TZ!B19</f>
        <v>Ludzie</v>
      </c>
      <c r="C32" s="92">
        <f>tabela_TZ!C19</f>
        <v>0</v>
      </c>
      <c r="D32" s="92">
        <f>tabela_TZ!W16</f>
        <v>0</v>
      </c>
    </row>
    <row r="33" spans="2:4" s="77" customFormat="1" ht="22.9" customHeight="1" thickBot="1" x14ac:dyDescent="0.3">
      <c r="B33" s="93" t="str">
        <f>tabela_TZ!B20</f>
        <v>Rzeczy</v>
      </c>
      <c r="C33" s="95">
        <f>tabela_TZ!C20</f>
        <v>0</v>
      </c>
      <c r="D33" s="95">
        <f>tabela_TZ!W19</f>
        <v>0</v>
      </c>
    </row>
  </sheetData>
  <sheetProtection algorithmName="SHA-512" hashValue="ZK0/7vxKrho2WgOwqlU4pU5PTTCb0jSbNPQR9tDkVbPlvmU3daYxp6s8GgRm7L5voVBsKIapXUrV3XmSm3gqIg==" saltValue="MaOrpgueSVky7GKK/SGFqw==" spinCount="100000" sheet="1" objects="1" scenarios="1"/>
  <mergeCells count="6">
    <mergeCell ref="B27:D27"/>
    <mergeCell ref="B1:D1"/>
    <mergeCell ref="C3:D3"/>
    <mergeCell ref="B5:D5"/>
    <mergeCell ref="B6:D8"/>
    <mergeCell ref="B10:D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9"/>
  <sheetViews>
    <sheetView showWhiteSpace="0" topLeftCell="A2" zoomScale="80" zoomScaleNormal="80" zoomScaleSheetLayoutView="40" zoomScalePageLayoutView="50" workbookViewId="0">
      <selection activeCell="D11" sqref="D11"/>
    </sheetView>
  </sheetViews>
  <sheetFormatPr defaultRowHeight="15" x14ac:dyDescent="0.25"/>
  <cols>
    <col min="1" max="1" width="22.28515625" customWidth="1"/>
    <col min="2" max="2" width="163.28515625" style="3" customWidth="1"/>
  </cols>
  <sheetData>
    <row r="1" spans="2:2" s="70" customFormat="1" ht="84.75" customHeight="1" x14ac:dyDescent="0.25">
      <c r="B1" s="108" t="s">
        <v>126</v>
      </c>
    </row>
    <row r="2" spans="2:2" ht="409.5" customHeight="1" x14ac:dyDescent="0.25">
      <c r="B2" s="109" t="s">
        <v>128</v>
      </c>
    </row>
    <row r="3" spans="2:2" s="70" customFormat="1" ht="330" customHeight="1" x14ac:dyDescent="0.25">
      <c r="B3" s="109" t="s">
        <v>129</v>
      </c>
    </row>
    <row r="4" spans="2:2" s="70" customFormat="1" ht="275.25" customHeight="1" x14ac:dyDescent="0.25">
      <c r="B4" s="109" t="s">
        <v>127</v>
      </c>
    </row>
    <row r="5" spans="2:2" ht="84" customHeight="1" x14ac:dyDescent="0.25">
      <c r="B5" s="108" t="s">
        <v>85</v>
      </c>
    </row>
    <row r="6" spans="2:2" s="99" customFormat="1" ht="409.6" customHeight="1" x14ac:dyDescent="0.25">
      <c r="B6" s="138" t="str">
        <f>IFERROR(IF(FIND("Reperator",tabela_TZ!T34)&gt;0,CHAR(13)&amp;CHAR(10)&amp;tekst_do_I!T5&amp;CHAR(13)&amp;CHAR(10)&amp;tekst_do_I!T6&amp;CHAR(13)&amp;CHAR(10),""),"")&amp;IFERROR(IF(FIND("Informator",tabela_TZ!T34)&gt;0,CHAR(13)&amp;CHAR(10)&amp;tekst_do_I!N5,""),"")&amp;IFERROR(IF(FIND("Społecznik",tabela_TZ!T34)&gt;0,CHAR(13)&amp;CHAR(10)&amp;tekst_do_I!Z5&amp;CHAR(13)&amp;CHAR(10)&amp;tekst_do_I!Z6&amp;CHAR(13)&amp;CHAR(10),""),"")&amp;IFERROR(IF(FIND("Tester",tabela_TZ!T34)&gt;0,CHAR(13)&amp;CHAR(10)&amp;tekst_do_I!AF5&amp;CHAR(13)&amp;CHAR(10)&amp;tekst_do_I!AF6&amp;CHAR(13)&amp;CHAR(10),""),"")&amp;IFERROR(IF(FIND("Twórca",tabela_TZ!T34)&gt;0,CHAR(13)&amp;CHAR(10)&amp;tekst_do_I!AL5&amp;CHAR(13)&amp;CHAR(10)&amp;tekst_do_I!AL6&amp;CHAR(13)&amp;CHAR(10),""),"")&amp;IFERROR(IF(FIND("Usługowiec",tabela_TZ!T34)&gt;0,CHAR(13)&amp;CHAR(10)&amp;tekst_do_I!AR5&amp;CHAR(13)&amp;CHAR(10)&amp;tekst_do_I!AR6&amp;CHAR(13)&amp;CHAR(10),""),"")&amp;IFERROR(IF(FIND("Wykonawca",tabela_TZ!T34)&gt;0,CHAR(13)&amp;CHAR(10)&amp;tekst_do_I!AX5&amp;CHAR(13)&amp;CHAR(10)&amp;tekst_do_I!AX6&amp;CHAR(13)&amp;CHAR(10),""),"")&amp;IFERROR(IF(FIND("Edukator",tabela_TZ!T34)&gt;0,CHAR(13)&amp;CHAR(10)&amp;tekst_do_I!H5&amp;CHAR(13)&amp;CHAR(10)&amp;tekst_do_I!H6&amp;CHAR(13)&amp;CHAR(10),""),"")&amp;IFERROR(IF(FIND("Dyrygent",tabela_TZ!T34)&gt;0,CHAR(13)&amp;CHAR(10)&amp;tekst_do_I!B5&amp;CHAR(13)&amp;CHAR(10)&amp;tekst_do_I!B6&amp;CHAR(13)&amp;CHAR(10),""),"")</f>
        <v/>
      </c>
    </row>
    <row r="7" spans="2:2" ht="409.15" customHeight="1" x14ac:dyDescent="0.25">
      <c r="B7" s="138"/>
    </row>
    <row r="8" spans="2:2" ht="409.15" customHeight="1" x14ac:dyDescent="0.25">
      <c r="B8" s="138"/>
    </row>
    <row r="9" spans="2:2" ht="409.15" customHeight="1" x14ac:dyDescent="0.25">
      <c r="B9" s="138"/>
    </row>
  </sheetData>
  <sheetProtection algorithmName="SHA-512" hashValue="mn9ZFig9KhyQQxrR2DBCDRKFCzgGOKJ3RWH0EhOfOUgT7ECTdJ4tmBL4eWJCfSMOr1UXOw+DOoK3HxCoi0a++w==" saltValue="WqyBG1PKDnNTSq1EW7nd4A==" spinCount="100000" sheet="1" objects="1" scenarios="1"/>
  <mergeCells count="1">
    <mergeCell ref="B6:B9"/>
  </mergeCells>
  <pageMargins left="0.7" right="0.7" top="0.75" bottom="0.75" header="0.3" footer="0.3"/>
  <pageSetup paperSize="9" scale="52" firstPageNumber="0" orientation="portrait" horizontalDpi="300" verticalDpi="300" r:id="rId1"/>
  <headerFooter>
    <oddHeader>&amp;C&amp;"Arial,Normalny"&amp;10&amp;A</oddHeader>
    <oddFooter>&amp;C&amp;"Arial,Normalny"&amp;10Strona &amp;P</oddFooter>
  </headerFooter>
  <rowBreaks count="1" manualBreakCount="1">
    <brk id="4" min="1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Y83"/>
  <sheetViews>
    <sheetView topLeftCell="AQ4" zoomScale="75" zoomScaleNormal="75" workbookViewId="0">
      <selection activeCell="BB21" sqref="BB21"/>
    </sheetView>
  </sheetViews>
  <sheetFormatPr defaultRowHeight="15" x14ac:dyDescent="0.25"/>
  <cols>
    <col min="1" max="1" width="26.42578125" style="100" customWidth="1"/>
    <col min="2" max="43" width="11.5703125" style="100"/>
    <col min="44" max="44" width="13.28515625" style="100" customWidth="1"/>
    <col min="45" max="49" width="11.5703125" style="100"/>
    <col min="50" max="50" width="14.5703125" style="100" customWidth="1"/>
    <col min="51" max="103" width="11.5703125" style="100"/>
  </cols>
  <sheetData>
    <row r="2" spans="1:54" ht="13.9" customHeight="1" x14ac:dyDescent="0.25">
      <c r="B2" s="124" t="s">
        <v>86</v>
      </c>
      <c r="C2" s="124"/>
      <c r="D2" s="124"/>
      <c r="E2" s="124"/>
      <c r="F2" s="124"/>
    </row>
    <row r="5" spans="1:54" ht="25.35" customHeight="1" x14ac:dyDescent="0.25">
      <c r="B5" s="101" t="s">
        <v>87</v>
      </c>
      <c r="H5" s="101" t="s">
        <v>88</v>
      </c>
      <c r="N5" s="139" t="s">
        <v>140</v>
      </c>
      <c r="O5" s="139"/>
      <c r="P5" s="139"/>
      <c r="Q5" s="139"/>
      <c r="R5" s="139"/>
      <c r="T5" s="102" t="s">
        <v>89</v>
      </c>
      <c r="Z5" s="101" t="s">
        <v>90</v>
      </c>
      <c r="AF5" s="101" t="s">
        <v>91</v>
      </c>
      <c r="AL5" s="101" t="s">
        <v>92</v>
      </c>
      <c r="AR5" s="101" t="s">
        <v>93</v>
      </c>
      <c r="AX5" s="101" t="s">
        <v>94</v>
      </c>
    </row>
    <row r="6" spans="1:54" ht="52.9" customHeight="1" x14ac:dyDescent="0.25">
      <c r="B6" s="140" t="s">
        <v>138</v>
      </c>
      <c r="C6" s="140"/>
      <c r="D6" s="140"/>
      <c r="E6" s="140"/>
      <c r="F6" s="140"/>
      <c r="H6" s="141" t="s">
        <v>139</v>
      </c>
      <c r="I6" s="141"/>
      <c r="J6" s="141"/>
      <c r="K6" s="141"/>
      <c r="L6" s="141"/>
      <c r="N6" s="139"/>
      <c r="O6" s="139"/>
      <c r="P6" s="139"/>
      <c r="Q6" s="139"/>
      <c r="R6" s="139"/>
      <c r="T6" s="140" t="s">
        <v>141</v>
      </c>
      <c r="U6" s="140"/>
      <c r="V6" s="140"/>
      <c r="W6" s="140"/>
      <c r="X6" s="140"/>
      <c r="Z6" s="142" t="s">
        <v>142</v>
      </c>
      <c r="AA6" s="142"/>
      <c r="AB6" s="142"/>
      <c r="AC6" s="142"/>
      <c r="AD6" s="142"/>
      <c r="AF6" s="142" t="s">
        <v>143</v>
      </c>
      <c r="AG6" s="142"/>
      <c r="AH6" s="142"/>
      <c r="AI6" s="142"/>
      <c r="AJ6" s="142"/>
      <c r="AL6" s="142" t="s">
        <v>144</v>
      </c>
      <c r="AM6" s="142"/>
      <c r="AN6" s="142"/>
      <c r="AO6" s="142"/>
      <c r="AP6" s="142"/>
      <c r="AR6" s="142" t="s">
        <v>145</v>
      </c>
      <c r="AS6" s="142"/>
      <c r="AT6" s="142"/>
      <c r="AU6" s="142"/>
      <c r="AV6" s="142"/>
      <c r="AX6" s="142" t="s">
        <v>146</v>
      </c>
      <c r="AY6" s="142"/>
      <c r="AZ6" s="142"/>
      <c r="BA6" s="142"/>
      <c r="BB6" s="142"/>
    </row>
    <row r="7" spans="1:54" x14ac:dyDescent="0.25">
      <c r="B7" s="140"/>
      <c r="C7" s="140"/>
      <c r="D7" s="140"/>
      <c r="E7" s="140"/>
      <c r="F7" s="140"/>
      <c r="H7" s="141"/>
      <c r="I7" s="141"/>
      <c r="J7" s="141"/>
      <c r="K7" s="141"/>
      <c r="L7" s="141"/>
      <c r="N7" s="139"/>
      <c r="O7" s="139"/>
      <c r="P7" s="139"/>
      <c r="Q7" s="139"/>
      <c r="R7" s="139"/>
      <c r="T7" s="140"/>
      <c r="U7" s="140"/>
      <c r="V7" s="140"/>
      <c r="W7" s="140"/>
      <c r="X7" s="140"/>
      <c r="Z7" s="142"/>
      <c r="AA7" s="142"/>
      <c r="AB7" s="142"/>
      <c r="AC7" s="142"/>
      <c r="AD7" s="142"/>
      <c r="AF7" s="142"/>
      <c r="AG7" s="142"/>
      <c r="AH7" s="142"/>
      <c r="AI7" s="142"/>
      <c r="AJ7" s="142"/>
      <c r="AL7" s="142"/>
      <c r="AM7" s="142"/>
      <c r="AN7" s="142"/>
      <c r="AO7" s="142"/>
      <c r="AP7" s="142"/>
      <c r="AR7" s="142"/>
      <c r="AS7" s="142"/>
      <c r="AT7" s="142"/>
      <c r="AU7" s="142"/>
      <c r="AV7" s="142"/>
      <c r="AX7" s="142"/>
      <c r="AY7" s="142"/>
      <c r="AZ7" s="142"/>
      <c r="BA7" s="142"/>
      <c r="BB7" s="142"/>
    </row>
    <row r="8" spans="1:54" x14ac:dyDescent="0.25">
      <c r="B8" s="140"/>
      <c r="C8" s="140"/>
      <c r="D8" s="140"/>
      <c r="E8" s="140"/>
      <c r="F8" s="140"/>
      <c r="H8" s="141"/>
      <c r="I8" s="141"/>
      <c r="J8" s="141"/>
      <c r="K8" s="141"/>
      <c r="L8" s="141"/>
      <c r="N8" s="139"/>
      <c r="O8" s="139"/>
      <c r="P8" s="139"/>
      <c r="Q8" s="139"/>
      <c r="R8" s="139"/>
      <c r="T8" s="140"/>
      <c r="U8" s="140"/>
      <c r="V8" s="140"/>
      <c r="W8" s="140"/>
      <c r="X8" s="140"/>
      <c r="Z8" s="142"/>
      <c r="AA8" s="142"/>
      <c r="AB8" s="142"/>
      <c r="AC8" s="142"/>
      <c r="AD8" s="142"/>
      <c r="AF8" s="142"/>
      <c r="AG8" s="142"/>
      <c r="AH8" s="142"/>
      <c r="AI8" s="142"/>
      <c r="AJ8" s="142"/>
      <c r="AL8" s="142"/>
      <c r="AM8" s="142"/>
      <c r="AN8" s="142"/>
      <c r="AO8" s="142"/>
      <c r="AP8" s="142"/>
      <c r="AR8" s="142"/>
      <c r="AS8" s="142"/>
      <c r="AT8" s="142"/>
      <c r="AU8" s="142"/>
      <c r="AV8" s="142"/>
      <c r="AX8" s="142"/>
      <c r="AY8" s="142"/>
      <c r="AZ8" s="142"/>
      <c r="BA8" s="142"/>
      <c r="BB8" s="142"/>
    </row>
    <row r="9" spans="1:54" x14ac:dyDescent="0.25">
      <c r="A9" s="103"/>
      <c r="B9" s="140"/>
      <c r="C9" s="140"/>
      <c r="D9" s="140"/>
      <c r="E9" s="140"/>
      <c r="F9" s="140"/>
      <c r="H9" s="141"/>
      <c r="I9" s="141"/>
      <c r="J9" s="141"/>
      <c r="K9" s="141"/>
      <c r="L9" s="141"/>
      <c r="N9" s="139"/>
      <c r="O9" s="139"/>
      <c r="P9" s="139"/>
      <c r="Q9" s="139"/>
      <c r="R9" s="139"/>
      <c r="T9" s="140"/>
      <c r="U9" s="140"/>
      <c r="V9" s="140"/>
      <c r="W9" s="140"/>
      <c r="X9" s="140"/>
      <c r="Z9" s="142"/>
      <c r="AA9" s="142"/>
      <c r="AB9" s="142"/>
      <c r="AC9" s="142"/>
      <c r="AD9" s="142"/>
      <c r="AF9" s="142"/>
      <c r="AG9" s="142"/>
      <c r="AH9" s="142"/>
      <c r="AI9" s="142"/>
      <c r="AJ9" s="142"/>
      <c r="AL9" s="142"/>
      <c r="AM9" s="142"/>
      <c r="AN9" s="142"/>
      <c r="AO9" s="142"/>
      <c r="AP9" s="142"/>
      <c r="AR9" s="142"/>
      <c r="AS9" s="142"/>
      <c r="AT9" s="142"/>
      <c r="AU9" s="142"/>
      <c r="AV9" s="142"/>
      <c r="AX9" s="142"/>
      <c r="AY9" s="142"/>
      <c r="AZ9" s="142"/>
      <c r="BA9" s="142"/>
      <c r="BB9" s="142"/>
    </row>
    <row r="10" spans="1:54" x14ac:dyDescent="0.25">
      <c r="B10" s="140"/>
      <c r="C10" s="140"/>
      <c r="D10" s="140"/>
      <c r="E10" s="140"/>
      <c r="F10" s="140"/>
      <c r="H10" s="141"/>
      <c r="I10" s="141"/>
      <c r="J10" s="141"/>
      <c r="K10" s="141"/>
      <c r="L10" s="141"/>
      <c r="N10" s="139"/>
      <c r="O10" s="139"/>
      <c r="P10" s="139"/>
      <c r="Q10" s="139"/>
      <c r="R10" s="139"/>
      <c r="T10" s="140"/>
      <c r="U10" s="140"/>
      <c r="V10" s="140"/>
      <c r="W10" s="140"/>
      <c r="X10" s="140"/>
      <c r="Z10" s="142"/>
      <c r="AA10" s="142"/>
      <c r="AB10" s="142"/>
      <c r="AC10" s="142"/>
      <c r="AD10" s="142"/>
      <c r="AF10" s="142"/>
      <c r="AG10" s="142"/>
      <c r="AH10" s="142"/>
      <c r="AI10" s="142"/>
      <c r="AJ10" s="142"/>
      <c r="AL10" s="142"/>
      <c r="AM10" s="142"/>
      <c r="AN10" s="142"/>
      <c r="AO10" s="142"/>
      <c r="AP10" s="142"/>
      <c r="AR10" s="142"/>
      <c r="AS10" s="142"/>
      <c r="AT10" s="142"/>
      <c r="AU10" s="142"/>
      <c r="AV10" s="142"/>
      <c r="AX10" s="142"/>
      <c r="AY10" s="142"/>
      <c r="AZ10" s="142"/>
      <c r="BA10" s="142"/>
      <c r="BB10" s="142"/>
    </row>
    <row r="11" spans="1:54" x14ac:dyDescent="0.25">
      <c r="B11" s="140"/>
      <c r="C11" s="140"/>
      <c r="D11" s="140"/>
      <c r="E11" s="140"/>
      <c r="F11" s="140"/>
      <c r="H11" s="141"/>
      <c r="I11" s="141"/>
      <c r="J11" s="141"/>
      <c r="K11" s="141"/>
      <c r="L11" s="141"/>
      <c r="N11" s="139"/>
      <c r="O11" s="139"/>
      <c r="P11" s="139"/>
      <c r="Q11" s="139"/>
      <c r="R11" s="139"/>
      <c r="T11" s="140"/>
      <c r="U11" s="140"/>
      <c r="V11" s="140"/>
      <c r="W11" s="140"/>
      <c r="X11" s="140"/>
      <c r="Z11" s="142"/>
      <c r="AA11" s="142"/>
      <c r="AB11" s="142"/>
      <c r="AC11" s="142"/>
      <c r="AD11" s="142"/>
      <c r="AF11" s="142"/>
      <c r="AG11" s="142"/>
      <c r="AH11" s="142"/>
      <c r="AI11" s="142"/>
      <c r="AJ11" s="142"/>
      <c r="AL11" s="142"/>
      <c r="AM11" s="142"/>
      <c r="AN11" s="142"/>
      <c r="AO11" s="142"/>
      <c r="AP11" s="142"/>
      <c r="AR11" s="142"/>
      <c r="AS11" s="142"/>
      <c r="AT11" s="142"/>
      <c r="AU11" s="142"/>
      <c r="AV11" s="142"/>
      <c r="AX11" s="142"/>
      <c r="AY11" s="142"/>
      <c r="AZ11" s="142"/>
      <c r="BA11" s="142"/>
      <c r="BB11" s="142"/>
    </row>
    <row r="12" spans="1:54" x14ac:dyDescent="0.25">
      <c r="B12" s="140"/>
      <c r="C12" s="140"/>
      <c r="D12" s="140"/>
      <c r="E12" s="140"/>
      <c r="F12" s="140"/>
      <c r="H12" s="141"/>
      <c r="I12" s="141"/>
      <c r="J12" s="141"/>
      <c r="K12" s="141"/>
      <c r="L12" s="141"/>
      <c r="N12" s="139"/>
      <c r="O12" s="139"/>
      <c r="P12" s="139"/>
      <c r="Q12" s="139"/>
      <c r="R12" s="139"/>
      <c r="T12" s="140"/>
      <c r="U12" s="140"/>
      <c r="V12" s="140"/>
      <c r="W12" s="140"/>
      <c r="X12" s="140"/>
      <c r="Z12" s="142"/>
      <c r="AA12" s="142"/>
      <c r="AB12" s="142"/>
      <c r="AC12" s="142"/>
      <c r="AD12" s="142"/>
      <c r="AF12" s="142"/>
      <c r="AG12" s="142"/>
      <c r="AH12" s="142"/>
      <c r="AI12" s="142"/>
      <c r="AJ12" s="142"/>
      <c r="AL12" s="142"/>
      <c r="AM12" s="142"/>
      <c r="AN12" s="142"/>
      <c r="AO12" s="142"/>
      <c r="AP12" s="142"/>
      <c r="AR12" s="142"/>
      <c r="AS12" s="142"/>
      <c r="AT12" s="142"/>
      <c r="AU12" s="142"/>
      <c r="AV12" s="142"/>
      <c r="AX12" s="142"/>
      <c r="AY12" s="142"/>
      <c r="AZ12" s="142"/>
      <c r="BA12" s="142"/>
      <c r="BB12" s="142"/>
    </row>
    <row r="13" spans="1:54" x14ac:dyDescent="0.25">
      <c r="A13" s="104"/>
      <c r="B13" s="140"/>
      <c r="C13" s="140"/>
      <c r="D13" s="140"/>
      <c r="E13" s="140"/>
      <c r="F13" s="140"/>
      <c r="H13" s="141"/>
      <c r="I13" s="141"/>
      <c r="J13" s="141"/>
      <c r="K13" s="141"/>
      <c r="L13" s="141"/>
      <c r="N13" s="139"/>
      <c r="O13" s="139"/>
      <c r="P13" s="139"/>
      <c r="Q13" s="139"/>
      <c r="R13" s="139"/>
      <c r="T13" s="140"/>
      <c r="U13" s="140"/>
      <c r="V13" s="140"/>
      <c r="W13" s="140"/>
      <c r="X13" s="140"/>
      <c r="Z13" s="142"/>
      <c r="AA13" s="142"/>
      <c r="AB13" s="142"/>
      <c r="AC13" s="142"/>
      <c r="AD13" s="142"/>
      <c r="AF13" s="142"/>
      <c r="AG13" s="142"/>
      <c r="AH13" s="142"/>
      <c r="AI13" s="142"/>
      <c r="AJ13" s="142"/>
      <c r="AL13" s="142"/>
      <c r="AM13" s="142"/>
      <c r="AN13" s="142"/>
      <c r="AO13" s="142"/>
      <c r="AP13" s="142"/>
      <c r="AR13" s="142"/>
      <c r="AS13" s="142"/>
      <c r="AT13" s="142"/>
      <c r="AU13" s="142"/>
      <c r="AV13" s="142"/>
      <c r="AX13" s="142"/>
      <c r="AY13" s="142"/>
      <c r="AZ13" s="142"/>
      <c r="BA13" s="142"/>
      <c r="BB13" s="142"/>
    </row>
    <row r="14" spans="1:54" x14ac:dyDescent="0.25">
      <c r="B14" s="140"/>
      <c r="C14" s="140"/>
      <c r="D14" s="140"/>
      <c r="E14" s="140"/>
      <c r="F14" s="140"/>
      <c r="H14" s="141"/>
      <c r="I14" s="141"/>
      <c r="J14" s="141"/>
      <c r="K14" s="141"/>
      <c r="L14" s="141"/>
      <c r="N14" s="139"/>
      <c r="O14" s="139"/>
      <c r="P14" s="139"/>
      <c r="Q14" s="139"/>
      <c r="R14" s="139"/>
      <c r="T14" s="140"/>
      <c r="U14" s="140"/>
      <c r="V14" s="140"/>
      <c r="W14" s="140"/>
      <c r="X14" s="140"/>
      <c r="Z14" s="142"/>
      <c r="AA14" s="142"/>
      <c r="AB14" s="142"/>
      <c r="AC14" s="142"/>
      <c r="AD14" s="142"/>
      <c r="AF14" s="142"/>
      <c r="AG14" s="142"/>
      <c r="AH14" s="142"/>
      <c r="AI14" s="142"/>
      <c r="AJ14" s="142"/>
      <c r="AL14" s="142"/>
      <c r="AM14" s="142"/>
      <c r="AN14" s="142"/>
      <c r="AO14" s="142"/>
      <c r="AP14" s="142"/>
      <c r="AR14" s="142"/>
      <c r="AS14" s="142"/>
      <c r="AT14" s="142"/>
      <c r="AU14" s="142"/>
      <c r="AV14" s="142"/>
      <c r="AX14" s="142"/>
      <c r="AY14" s="142"/>
      <c r="AZ14" s="142"/>
      <c r="BA14" s="142"/>
      <c r="BB14" s="142"/>
    </row>
    <row r="15" spans="1:54" x14ac:dyDescent="0.25">
      <c r="B15" s="140"/>
      <c r="C15" s="140"/>
      <c r="D15" s="140"/>
      <c r="E15" s="140"/>
      <c r="F15" s="140"/>
      <c r="H15" s="141"/>
      <c r="I15" s="141"/>
      <c r="J15" s="141"/>
      <c r="K15" s="141"/>
      <c r="L15" s="141"/>
      <c r="N15" s="139"/>
      <c r="O15" s="139"/>
      <c r="P15" s="139"/>
      <c r="Q15" s="139"/>
      <c r="R15" s="139"/>
      <c r="T15" s="140"/>
      <c r="U15" s="140"/>
      <c r="V15" s="140"/>
      <c r="W15" s="140"/>
      <c r="X15" s="140"/>
      <c r="Z15" s="142"/>
      <c r="AA15" s="142"/>
      <c r="AB15" s="142"/>
      <c r="AC15" s="142"/>
      <c r="AD15" s="142"/>
      <c r="AF15" s="142"/>
      <c r="AG15" s="142"/>
      <c r="AH15" s="142"/>
      <c r="AI15" s="142"/>
      <c r="AJ15" s="142"/>
      <c r="AL15" s="142"/>
      <c r="AM15" s="142"/>
      <c r="AN15" s="142"/>
      <c r="AO15" s="142"/>
      <c r="AP15" s="142"/>
      <c r="AR15" s="142"/>
      <c r="AS15" s="142"/>
      <c r="AT15" s="142"/>
      <c r="AU15" s="142"/>
      <c r="AV15" s="142"/>
      <c r="AX15" s="142"/>
      <c r="AY15" s="142"/>
      <c r="AZ15" s="142"/>
      <c r="BA15" s="142"/>
      <c r="BB15" s="142"/>
    </row>
    <row r="16" spans="1:54" x14ac:dyDescent="0.25">
      <c r="B16" s="140"/>
      <c r="C16" s="140"/>
      <c r="D16" s="140"/>
      <c r="E16" s="140"/>
      <c r="F16" s="140"/>
      <c r="H16" s="141"/>
      <c r="I16" s="141"/>
      <c r="J16" s="141"/>
      <c r="K16" s="141"/>
      <c r="L16" s="141"/>
      <c r="N16" s="139"/>
      <c r="O16" s="139"/>
      <c r="P16" s="139"/>
      <c r="Q16" s="139"/>
      <c r="R16" s="139"/>
      <c r="T16" s="140"/>
      <c r="U16" s="140"/>
      <c r="V16" s="140"/>
      <c r="W16" s="140"/>
      <c r="X16" s="140"/>
      <c r="Z16" s="142"/>
      <c r="AA16" s="142"/>
      <c r="AB16" s="142"/>
      <c r="AC16" s="142"/>
      <c r="AD16" s="142"/>
      <c r="AF16" s="142"/>
      <c r="AG16" s="142"/>
      <c r="AH16" s="142"/>
      <c r="AI16" s="142"/>
      <c r="AJ16" s="142"/>
      <c r="AL16" s="142"/>
      <c r="AM16" s="142"/>
      <c r="AN16" s="142"/>
      <c r="AO16" s="142"/>
      <c r="AP16" s="142"/>
      <c r="AR16" s="142"/>
      <c r="AS16" s="142"/>
      <c r="AT16" s="142"/>
      <c r="AU16" s="142"/>
      <c r="AV16" s="142"/>
      <c r="AX16" s="142"/>
      <c r="AY16" s="142"/>
      <c r="AZ16" s="142"/>
      <c r="BA16" s="142"/>
      <c r="BB16" s="142"/>
    </row>
    <row r="20" spans="1:7" ht="13.9" customHeight="1" x14ac:dyDescent="0.25">
      <c r="A20" s="105" t="s">
        <v>95</v>
      </c>
      <c r="B20" s="143" t="s">
        <v>96</v>
      </c>
      <c r="C20" s="143"/>
      <c r="D20" s="143"/>
      <c r="E20" s="143"/>
      <c r="F20" s="143"/>
      <c r="G20" s="143"/>
    </row>
    <row r="21" spans="1:7" x14ac:dyDescent="0.25">
      <c r="B21" s="143"/>
      <c r="C21" s="143"/>
      <c r="D21" s="143"/>
      <c r="E21" s="143"/>
      <c r="F21" s="143"/>
      <c r="G21" s="143"/>
    </row>
    <row r="22" spans="1:7" x14ac:dyDescent="0.25">
      <c r="B22" s="143"/>
      <c r="C22" s="143"/>
      <c r="D22" s="143"/>
      <c r="E22" s="143"/>
      <c r="F22" s="143"/>
      <c r="G22" s="143"/>
    </row>
    <row r="23" spans="1:7" x14ac:dyDescent="0.25">
      <c r="B23" s="106"/>
      <c r="C23" s="106"/>
      <c r="D23" s="106"/>
      <c r="E23" s="106"/>
      <c r="F23" s="106"/>
      <c r="G23" s="106"/>
    </row>
    <row r="24" spans="1:7" ht="13.9" customHeight="1" x14ac:dyDescent="0.25">
      <c r="A24" s="105" t="s">
        <v>97</v>
      </c>
      <c r="B24" s="143" t="s">
        <v>98</v>
      </c>
      <c r="C24" s="143"/>
      <c r="D24" s="143"/>
      <c r="E24" s="143"/>
      <c r="F24" s="143"/>
      <c r="G24" s="143"/>
    </row>
    <row r="25" spans="1:7" x14ac:dyDescent="0.25">
      <c r="B25" s="143"/>
      <c r="C25" s="143"/>
      <c r="D25" s="143"/>
      <c r="E25" s="143"/>
      <c r="F25" s="143"/>
      <c r="G25" s="143"/>
    </row>
    <row r="26" spans="1:7" x14ac:dyDescent="0.25">
      <c r="B26" s="143"/>
      <c r="C26" s="143"/>
      <c r="D26" s="143"/>
      <c r="E26" s="143"/>
      <c r="F26" s="143"/>
      <c r="G26" s="143"/>
    </row>
    <row r="27" spans="1:7" x14ac:dyDescent="0.25">
      <c r="B27" s="106"/>
      <c r="C27" s="106"/>
      <c r="D27" s="106"/>
      <c r="E27" s="106"/>
      <c r="F27" s="106"/>
      <c r="G27" s="106"/>
    </row>
    <row r="28" spans="1:7" ht="13.9" customHeight="1" x14ac:dyDescent="0.25">
      <c r="A28" s="105" t="s">
        <v>99</v>
      </c>
      <c r="B28" s="143" t="s">
        <v>100</v>
      </c>
      <c r="C28" s="143"/>
      <c r="D28" s="143"/>
      <c r="E28" s="143"/>
      <c r="F28" s="143"/>
      <c r="G28" s="143"/>
    </row>
    <row r="29" spans="1:7" x14ac:dyDescent="0.25">
      <c r="B29" s="143"/>
      <c r="C29" s="143"/>
      <c r="D29" s="143"/>
      <c r="E29" s="143"/>
      <c r="F29" s="143"/>
      <c r="G29" s="143"/>
    </row>
    <row r="30" spans="1:7" x14ac:dyDescent="0.25">
      <c r="B30" s="143"/>
      <c r="C30" s="143"/>
      <c r="D30" s="143"/>
      <c r="E30" s="143"/>
      <c r="F30" s="143"/>
      <c r="G30" s="143"/>
    </row>
    <row r="31" spans="1:7" x14ac:dyDescent="0.25">
      <c r="B31" s="106"/>
      <c r="C31" s="106"/>
      <c r="D31" s="106"/>
      <c r="E31" s="106"/>
      <c r="F31" s="106"/>
      <c r="G31" s="106"/>
    </row>
    <row r="32" spans="1:7" ht="13.9" customHeight="1" x14ac:dyDescent="0.25">
      <c r="A32" s="105" t="s">
        <v>101</v>
      </c>
      <c r="B32" s="143" t="s">
        <v>102</v>
      </c>
      <c r="C32" s="143"/>
      <c r="D32" s="143"/>
      <c r="E32" s="143"/>
      <c r="F32" s="143"/>
      <c r="G32" s="143"/>
    </row>
    <row r="33" spans="1:7" x14ac:dyDescent="0.25">
      <c r="B33" s="143"/>
      <c r="C33" s="143"/>
      <c r="D33" s="143"/>
      <c r="E33" s="143"/>
      <c r="F33" s="143"/>
      <c r="G33" s="143"/>
    </row>
    <row r="34" spans="1:7" x14ac:dyDescent="0.25">
      <c r="B34" s="143"/>
      <c r="C34" s="143"/>
      <c r="D34" s="143"/>
      <c r="E34" s="143"/>
      <c r="F34" s="143"/>
      <c r="G34" s="143"/>
    </row>
    <row r="35" spans="1:7" x14ac:dyDescent="0.25">
      <c r="B35" s="106"/>
      <c r="C35" s="106"/>
      <c r="D35" s="106"/>
      <c r="E35" s="106"/>
      <c r="F35" s="106"/>
      <c r="G35" s="106"/>
    </row>
    <row r="36" spans="1:7" ht="13.9" customHeight="1" x14ac:dyDescent="0.25">
      <c r="A36" s="105" t="s">
        <v>103</v>
      </c>
      <c r="B36" s="143" t="s">
        <v>104</v>
      </c>
      <c r="C36" s="143"/>
      <c r="D36" s="143"/>
      <c r="E36" s="143"/>
      <c r="F36" s="143"/>
      <c r="G36" s="143"/>
    </row>
    <row r="37" spans="1:7" x14ac:dyDescent="0.25">
      <c r="B37" s="143"/>
      <c r="C37" s="143"/>
      <c r="D37" s="143"/>
      <c r="E37" s="143"/>
      <c r="F37" s="143"/>
      <c r="G37" s="143"/>
    </row>
    <row r="38" spans="1:7" x14ac:dyDescent="0.25">
      <c r="B38" s="143"/>
      <c r="C38" s="143"/>
      <c r="D38" s="143"/>
      <c r="E38" s="143"/>
      <c r="F38" s="143"/>
      <c r="G38" s="143"/>
    </row>
    <row r="39" spans="1:7" x14ac:dyDescent="0.25">
      <c r="B39" s="106"/>
      <c r="C39" s="106"/>
      <c r="D39" s="106"/>
      <c r="E39" s="106"/>
      <c r="F39" s="106"/>
      <c r="G39" s="106"/>
    </row>
    <row r="40" spans="1:7" ht="13.9" customHeight="1" x14ac:dyDescent="0.25">
      <c r="A40" s="105" t="s">
        <v>105</v>
      </c>
      <c r="B40" s="143" t="s">
        <v>106</v>
      </c>
      <c r="C40" s="143"/>
      <c r="D40" s="143"/>
      <c r="E40" s="143"/>
      <c r="F40" s="143"/>
      <c r="G40" s="143"/>
    </row>
    <row r="41" spans="1:7" x14ac:dyDescent="0.25">
      <c r="B41" s="143"/>
      <c r="C41" s="143"/>
      <c r="D41" s="143"/>
      <c r="E41" s="143"/>
      <c r="F41" s="143"/>
      <c r="G41" s="143"/>
    </row>
    <row r="42" spans="1:7" x14ac:dyDescent="0.25">
      <c r="B42" s="143"/>
      <c r="C42" s="143"/>
      <c r="D42" s="143"/>
      <c r="E42" s="143"/>
      <c r="F42" s="143"/>
      <c r="G42" s="143"/>
    </row>
    <row r="43" spans="1:7" x14ac:dyDescent="0.25">
      <c r="B43" s="106"/>
      <c r="C43" s="106"/>
      <c r="D43" s="106"/>
      <c r="E43" s="106"/>
      <c r="F43" s="106"/>
      <c r="G43" s="106"/>
    </row>
    <row r="44" spans="1:7" ht="13.9" customHeight="1" x14ac:dyDescent="0.25">
      <c r="A44" s="105" t="s">
        <v>107</v>
      </c>
      <c r="B44" s="143" t="s">
        <v>130</v>
      </c>
      <c r="C44" s="143"/>
      <c r="D44" s="143"/>
      <c r="E44" s="143"/>
      <c r="F44" s="143"/>
      <c r="G44" s="143"/>
    </row>
    <row r="45" spans="1:7" x14ac:dyDescent="0.25">
      <c r="B45" s="143"/>
      <c r="C45" s="143"/>
      <c r="D45" s="143"/>
      <c r="E45" s="143"/>
      <c r="F45" s="143"/>
      <c r="G45" s="143"/>
    </row>
    <row r="46" spans="1:7" x14ac:dyDescent="0.25">
      <c r="B46" s="143"/>
      <c r="C46" s="143"/>
      <c r="D46" s="143"/>
      <c r="E46" s="143"/>
      <c r="F46" s="143"/>
      <c r="G46" s="143"/>
    </row>
    <row r="47" spans="1:7" x14ac:dyDescent="0.25">
      <c r="B47" s="106"/>
      <c r="C47" s="106"/>
      <c r="D47" s="106"/>
      <c r="E47" s="106"/>
      <c r="F47" s="106"/>
      <c r="G47" s="106"/>
    </row>
    <row r="48" spans="1:7" ht="13.9" customHeight="1" x14ac:dyDescent="0.25">
      <c r="A48" s="105" t="s">
        <v>108</v>
      </c>
      <c r="B48" s="143" t="s">
        <v>109</v>
      </c>
      <c r="C48" s="143"/>
      <c r="D48" s="143"/>
      <c r="E48" s="143"/>
      <c r="F48" s="143"/>
      <c r="G48" s="143"/>
    </row>
    <row r="49" spans="1:7" x14ac:dyDescent="0.25">
      <c r="B49" s="143"/>
      <c r="C49" s="143"/>
      <c r="D49" s="143"/>
      <c r="E49" s="143"/>
      <c r="F49" s="143"/>
      <c r="G49" s="143"/>
    </row>
    <row r="50" spans="1:7" x14ac:dyDescent="0.25">
      <c r="B50" s="143"/>
      <c r="C50" s="143"/>
      <c r="D50" s="143"/>
      <c r="E50" s="143"/>
      <c r="F50" s="143"/>
      <c r="G50" s="143"/>
    </row>
    <row r="51" spans="1:7" x14ac:dyDescent="0.25">
      <c r="B51" s="143"/>
      <c r="C51" s="143"/>
      <c r="D51" s="143"/>
      <c r="E51" s="143"/>
      <c r="F51" s="143"/>
      <c r="G51" s="143"/>
    </row>
    <row r="52" spans="1:7" x14ac:dyDescent="0.25">
      <c r="B52" s="106"/>
      <c r="C52" s="106"/>
      <c r="D52" s="106"/>
      <c r="E52" s="106"/>
      <c r="F52" s="106"/>
      <c r="G52" s="106"/>
    </row>
    <row r="53" spans="1:7" ht="13.9" customHeight="1" x14ac:dyDescent="0.25">
      <c r="A53" s="105" t="s">
        <v>110</v>
      </c>
      <c r="B53" s="143" t="s">
        <v>111</v>
      </c>
      <c r="C53" s="143"/>
      <c r="D53" s="143"/>
      <c r="E53" s="143"/>
      <c r="F53" s="143"/>
      <c r="G53" s="143"/>
    </row>
    <row r="54" spans="1:7" x14ac:dyDescent="0.25">
      <c r="B54" s="143"/>
      <c r="C54" s="143"/>
      <c r="D54" s="143"/>
      <c r="E54" s="143"/>
      <c r="F54" s="143"/>
      <c r="G54" s="143"/>
    </row>
    <row r="55" spans="1:7" x14ac:dyDescent="0.25">
      <c r="B55" s="143"/>
      <c r="C55" s="143"/>
      <c r="D55" s="143"/>
      <c r="E55" s="143"/>
      <c r="F55" s="143"/>
      <c r="G55" s="143"/>
    </row>
    <row r="56" spans="1:7" x14ac:dyDescent="0.25">
      <c r="B56" s="106"/>
      <c r="C56" s="106"/>
      <c r="D56" s="106"/>
      <c r="E56" s="106"/>
      <c r="F56" s="106"/>
      <c r="G56" s="106"/>
    </row>
    <row r="57" spans="1:7" ht="13.9" customHeight="1" x14ac:dyDescent="0.25">
      <c r="A57" s="105" t="s">
        <v>112</v>
      </c>
      <c r="B57" s="143" t="s">
        <v>113</v>
      </c>
      <c r="C57" s="143"/>
      <c r="D57" s="143"/>
      <c r="E57" s="143"/>
      <c r="F57" s="143"/>
      <c r="G57" s="143"/>
    </row>
    <row r="58" spans="1:7" x14ac:dyDescent="0.25">
      <c r="B58" s="143"/>
      <c r="C58" s="143"/>
      <c r="D58" s="143"/>
      <c r="E58" s="143"/>
      <c r="F58" s="143"/>
      <c r="G58" s="143"/>
    </row>
    <row r="59" spans="1:7" x14ac:dyDescent="0.25">
      <c r="B59" s="143"/>
      <c r="C59" s="143"/>
      <c r="D59" s="143"/>
      <c r="E59" s="143"/>
      <c r="F59" s="143"/>
      <c r="G59" s="143"/>
    </row>
    <row r="60" spans="1:7" x14ac:dyDescent="0.25">
      <c r="B60" s="106"/>
      <c r="C60" s="106"/>
      <c r="D60" s="106"/>
      <c r="E60" s="106"/>
      <c r="F60" s="106"/>
      <c r="G60" s="106"/>
    </row>
    <row r="61" spans="1:7" ht="13.9" customHeight="1" x14ac:dyDescent="0.25">
      <c r="A61" s="105" t="s">
        <v>114</v>
      </c>
      <c r="B61" s="143" t="s">
        <v>115</v>
      </c>
      <c r="C61" s="143"/>
      <c r="D61" s="143"/>
      <c r="E61" s="143"/>
      <c r="F61" s="143"/>
      <c r="G61" s="143"/>
    </row>
    <row r="62" spans="1:7" x14ac:dyDescent="0.25">
      <c r="B62" s="143"/>
      <c r="C62" s="143"/>
      <c r="D62" s="143"/>
      <c r="E62" s="143"/>
      <c r="F62" s="143"/>
      <c r="G62" s="143"/>
    </row>
    <row r="63" spans="1:7" x14ac:dyDescent="0.25">
      <c r="B63" s="143"/>
      <c r="C63" s="143"/>
      <c r="D63" s="143"/>
      <c r="E63" s="143"/>
      <c r="F63" s="143"/>
      <c r="G63" s="143"/>
    </row>
    <row r="64" spans="1:7" x14ac:dyDescent="0.25">
      <c r="B64" s="106"/>
      <c r="C64" s="106"/>
      <c r="D64" s="106"/>
      <c r="E64" s="106"/>
      <c r="F64" s="106"/>
      <c r="G64" s="106"/>
    </row>
    <row r="65" spans="1:7" ht="13.9" customHeight="1" x14ac:dyDescent="0.25">
      <c r="A65" s="105" t="s">
        <v>116</v>
      </c>
      <c r="B65" s="143" t="s">
        <v>117</v>
      </c>
      <c r="C65" s="143"/>
      <c r="D65" s="143"/>
      <c r="E65" s="143"/>
      <c r="F65" s="143"/>
      <c r="G65" s="143"/>
    </row>
    <row r="66" spans="1:7" x14ac:dyDescent="0.25">
      <c r="B66" s="143"/>
      <c r="C66" s="143"/>
      <c r="D66" s="143"/>
      <c r="E66" s="143"/>
      <c r="F66" s="143"/>
      <c r="G66" s="143"/>
    </row>
    <row r="67" spans="1:7" x14ac:dyDescent="0.25">
      <c r="B67" s="143"/>
      <c r="C67" s="143"/>
      <c r="D67" s="143"/>
      <c r="E67" s="143"/>
      <c r="F67" s="143"/>
      <c r="G67" s="143"/>
    </row>
    <row r="69" spans="1:7" ht="13.9" customHeight="1" x14ac:dyDescent="0.25">
      <c r="A69" s="107" t="s">
        <v>118</v>
      </c>
      <c r="B69" s="143" t="s">
        <v>119</v>
      </c>
      <c r="C69" s="143"/>
      <c r="D69" s="143"/>
      <c r="E69" s="143"/>
      <c r="F69" s="143"/>
      <c r="G69" s="143"/>
    </row>
    <row r="70" spans="1:7" x14ac:dyDescent="0.25">
      <c r="B70" s="143"/>
      <c r="C70" s="143"/>
      <c r="D70" s="143"/>
      <c r="E70" s="143"/>
      <c r="F70" s="143"/>
      <c r="G70" s="143"/>
    </row>
    <row r="71" spans="1:7" x14ac:dyDescent="0.25">
      <c r="B71" s="143"/>
      <c r="C71" s="143"/>
      <c r="D71" s="143"/>
      <c r="E71" s="143"/>
      <c r="F71" s="143"/>
      <c r="G71" s="143"/>
    </row>
    <row r="72" spans="1:7" x14ac:dyDescent="0.25">
      <c r="B72" s="106"/>
      <c r="C72" s="106"/>
      <c r="D72" s="106"/>
      <c r="E72" s="106"/>
      <c r="F72" s="106"/>
      <c r="G72" s="106"/>
    </row>
    <row r="73" spans="1:7" ht="13.9" customHeight="1" x14ac:dyDescent="0.25">
      <c r="A73" s="107" t="s">
        <v>120</v>
      </c>
      <c r="B73" s="143" t="s">
        <v>121</v>
      </c>
      <c r="C73" s="143"/>
      <c r="D73" s="143"/>
      <c r="E73" s="143"/>
      <c r="F73" s="143"/>
      <c r="G73" s="143"/>
    </row>
    <row r="74" spans="1:7" x14ac:dyDescent="0.25">
      <c r="B74" s="143"/>
      <c r="C74" s="143"/>
      <c r="D74" s="143"/>
      <c r="E74" s="143"/>
      <c r="F74" s="143"/>
      <c r="G74" s="143"/>
    </row>
    <row r="75" spans="1:7" x14ac:dyDescent="0.25">
      <c r="B75" s="143"/>
      <c r="C75" s="143"/>
      <c r="D75" s="143"/>
      <c r="E75" s="143"/>
      <c r="F75" s="143"/>
      <c r="G75" s="143"/>
    </row>
    <row r="76" spans="1:7" x14ac:dyDescent="0.25">
      <c r="B76" s="106"/>
      <c r="C76" s="106"/>
      <c r="D76" s="106"/>
      <c r="E76" s="106"/>
      <c r="F76" s="106"/>
      <c r="G76" s="106"/>
    </row>
    <row r="77" spans="1:7" ht="13.9" customHeight="1" x14ac:dyDescent="0.25">
      <c r="A77" s="107" t="s">
        <v>122</v>
      </c>
      <c r="B77" s="143" t="s">
        <v>123</v>
      </c>
      <c r="C77" s="143"/>
      <c r="D77" s="143"/>
      <c r="E77" s="143"/>
      <c r="F77" s="143"/>
      <c r="G77" s="143"/>
    </row>
    <row r="78" spans="1:7" x14ac:dyDescent="0.25">
      <c r="B78" s="143"/>
      <c r="C78" s="143"/>
      <c r="D78" s="143"/>
      <c r="E78" s="143"/>
      <c r="F78" s="143"/>
      <c r="G78" s="143"/>
    </row>
    <row r="79" spans="1:7" x14ac:dyDescent="0.25">
      <c r="B79" s="143"/>
      <c r="C79" s="143"/>
      <c r="D79" s="143"/>
      <c r="E79" s="143"/>
      <c r="F79" s="143"/>
      <c r="G79" s="143"/>
    </row>
    <row r="80" spans="1:7" x14ac:dyDescent="0.25">
      <c r="B80" s="106"/>
      <c r="C80" s="106"/>
      <c r="D80" s="106"/>
      <c r="E80" s="106"/>
      <c r="F80" s="106"/>
      <c r="G80" s="106"/>
    </row>
    <row r="81" spans="1:7" ht="13.9" customHeight="1" x14ac:dyDescent="0.25">
      <c r="A81" s="107" t="s">
        <v>124</v>
      </c>
      <c r="B81" s="143" t="s">
        <v>125</v>
      </c>
      <c r="C81" s="143"/>
      <c r="D81" s="143"/>
      <c r="E81" s="143"/>
      <c r="F81" s="143"/>
      <c r="G81" s="143"/>
    </row>
    <row r="82" spans="1:7" x14ac:dyDescent="0.25">
      <c r="B82" s="143"/>
      <c r="C82" s="143"/>
      <c r="D82" s="143"/>
      <c r="E82" s="143"/>
      <c r="F82" s="143"/>
      <c r="G82" s="143"/>
    </row>
    <row r="83" spans="1:7" x14ac:dyDescent="0.25">
      <c r="B83" s="143"/>
      <c r="C83" s="143"/>
      <c r="D83" s="143"/>
      <c r="E83" s="143"/>
      <c r="F83" s="143"/>
      <c r="G83" s="143"/>
    </row>
  </sheetData>
  <sheetProtection algorithmName="SHA-512" hashValue="joL9YCQXtQ2IqB6eyClcO8RNBrvNgSShEsoDYEj6nct9/RlrJQuRGXCSIwbbSQyXjPZGIYqOdlsf/deP/NQvSg==" saltValue="1W3hW8G/8I+2zOxh2yamtA==" spinCount="100000" sheet="1" objects="1" scenarios="1"/>
  <mergeCells count="26">
    <mergeCell ref="B81:G83"/>
    <mergeCell ref="B61:G63"/>
    <mergeCell ref="B65:G67"/>
    <mergeCell ref="B69:G71"/>
    <mergeCell ref="B73:G75"/>
    <mergeCell ref="B77:G79"/>
    <mergeCell ref="B40:G42"/>
    <mergeCell ref="B44:G46"/>
    <mergeCell ref="B48:G51"/>
    <mergeCell ref="B53:G55"/>
    <mergeCell ref="B57:G59"/>
    <mergeCell ref="B20:G22"/>
    <mergeCell ref="B24:G26"/>
    <mergeCell ref="B28:G30"/>
    <mergeCell ref="B32:G34"/>
    <mergeCell ref="B36:G38"/>
    <mergeCell ref="Z6:AD16"/>
    <mergeCell ref="AF6:AJ16"/>
    <mergeCell ref="AL6:AP16"/>
    <mergeCell ref="AR6:AV16"/>
    <mergeCell ref="AX6:BB16"/>
    <mergeCell ref="B2:F2"/>
    <mergeCell ref="N5:R16"/>
    <mergeCell ref="B6:F16"/>
    <mergeCell ref="H6:L16"/>
    <mergeCell ref="T6:X16"/>
  </mergeCells>
  <pageMargins left="0.22361111111111101" right="0.16805555555555601" top="0.45555555555555599" bottom="0.42777777777777798" header="0.218055555555556" footer="0.19027777777777799"/>
  <pageSetup paperSize="9" firstPageNumber="0" orientation="portrait" horizontalDpi="300" verticalDpi="300" r:id="rId1"/>
  <headerFooter>
    <oddHeader>&amp;C&amp;"Arial,Normalny"&amp;10&amp;A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klucz</vt:lpstr>
      <vt:lpstr>tabela_TZ</vt:lpstr>
      <vt:lpstr>Raport</vt:lpstr>
      <vt:lpstr>Interpretacja</vt:lpstr>
      <vt:lpstr>tekst_do_I</vt:lpstr>
      <vt:lpstr>Interpretacja!Obszar_wydruku</vt:lpstr>
      <vt:lpstr>Raport!Obszar_wydruku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22</cp:revision>
  <cp:lastPrinted>2020-04-22T21:12:48Z</cp:lastPrinted>
  <dcterms:created xsi:type="dcterms:W3CDTF">2006-09-16T00:00:00Z</dcterms:created>
  <dcterms:modified xsi:type="dcterms:W3CDTF">2020-04-23T07:33:05Z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